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autoCompressPictures="0"/>
  <bookViews>
    <workbookView xWindow="-120" yWindow="-120" windowWidth="29040" windowHeight="14616"/>
  </bookViews>
  <sheets>
    <sheet name="General Business" sheetId="25" r:id="rId1"/>
    <sheet name="Current Projects" sheetId="19" r:id="rId2"/>
    <sheet name="Completed Job " sheetId="26" r:id="rId3"/>
  </sheets>
  <definedNames>
    <definedName name="_xlnm.Print_Area" localSheetId="0">'General Business'!$A$1:$E$33</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44" i="19" l="1"/>
  <c r="J44" i="19"/>
  <c r="H44" i="19"/>
  <c r="G44" i="19"/>
  <c r="K32" i="19"/>
  <c r="L32" i="19" s="1"/>
  <c r="K35" i="19"/>
  <c r="L35" i="19" s="1"/>
  <c r="I22" i="19"/>
  <c r="I23" i="19"/>
  <c r="K23" i="19" s="1"/>
  <c r="L23" i="19" s="1"/>
  <c r="I24" i="19"/>
  <c r="K24" i="19" s="1"/>
  <c r="L24" i="19" s="1"/>
  <c r="I25" i="19"/>
  <c r="K25" i="19" s="1"/>
  <c r="L25" i="19" s="1"/>
  <c r="I26" i="19"/>
  <c r="K26" i="19" s="1"/>
  <c r="L26" i="19" s="1"/>
  <c r="I27" i="19"/>
  <c r="K27" i="19" s="1"/>
  <c r="L27" i="19" s="1"/>
  <c r="I28" i="19"/>
  <c r="K28" i="19" s="1"/>
  <c r="L28" i="19" s="1"/>
  <c r="I29" i="19"/>
  <c r="K29" i="19" s="1"/>
  <c r="L29" i="19" s="1"/>
  <c r="I30" i="19"/>
  <c r="K30" i="19" s="1"/>
  <c r="L30" i="19" s="1"/>
  <c r="I31" i="19"/>
  <c r="K31" i="19" s="1"/>
  <c r="L31" i="19" s="1"/>
  <c r="I32" i="19"/>
  <c r="I33" i="19"/>
  <c r="K33" i="19" s="1"/>
  <c r="L33" i="19" s="1"/>
  <c r="I34" i="19"/>
  <c r="K34" i="19" s="1"/>
  <c r="L34" i="19" s="1"/>
  <c r="I35" i="19"/>
  <c r="I36" i="19"/>
  <c r="K36" i="19" s="1"/>
  <c r="L36" i="19" s="1"/>
  <c r="F44" i="19"/>
  <c r="I16" i="19" l="1"/>
  <c r="K16" i="19" s="1"/>
  <c r="L16" i="19" s="1"/>
  <c r="I14" i="19"/>
  <c r="K14" i="19" s="1"/>
  <c r="L14" i="19" s="1"/>
  <c r="I15" i="19"/>
  <c r="I8" i="19" l="1"/>
  <c r="I9" i="19"/>
  <c r="I10" i="19"/>
  <c r="I11" i="19"/>
  <c r="I12" i="19"/>
  <c r="I13" i="19"/>
  <c r="I17" i="19"/>
  <c r="I18" i="19"/>
  <c r="I19" i="19"/>
  <c r="I20" i="19"/>
  <c r="I21" i="19"/>
  <c r="I7" i="19"/>
  <c r="I44" i="19" l="1"/>
  <c r="K7" i="19"/>
  <c r="K8" i="19"/>
  <c r="L8" i="19" s="1"/>
  <c r="K9" i="19"/>
  <c r="L9" i="19" s="1"/>
  <c r="K10" i="19"/>
  <c r="L10" i="19" s="1"/>
  <c r="K11" i="19"/>
  <c r="L11" i="19" s="1"/>
  <c r="K12" i="19"/>
  <c r="L12" i="19" s="1"/>
  <c r="K13" i="19"/>
  <c r="L13" i="19" s="1"/>
  <c r="K17" i="19"/>
  <c r="L17" i="19" s="1"/>
  <c r="K18" i="19"/>
  <c r="L18" i="19" s="1"/>
  <c r="K19" i="19"/>
  <c r="L19" i="19" s="1"/>
  <c r="K20" i="19"/>
  <c r="L20" i="19" s="1"/>
  <c r="K21" i="19"/>
  <c r="L21" i="19" s="1"/>
  <c r="K22" i="19"/>
  <c r="L22" i="19" s="1"/>
  <c r="N44" i="19"/>
  <c r="O44" i="19"/>
  <c r="L7" i="19" l="1"/>
  <c r="K15" i="19"/>
  <c r="L15" i="19" s="1"/>
  <c r="K44" i="19" l="1"/>
  <c r="L44" i="19" s="1"/>
  <c r="L7" i="26"/>
</calcChain>
</file>

<file path=xl/sharedStrings.xml><?xml version="1.0" encoding="utf-8"?>
<sst xmlns="http://schemas.openxmlformats.org/spreadsheetml/2006/main" count="258" uniqueCount="198">
  <si>
    <t>Estimated Completion</t>
  </si>
  <si>
    <t>Project Manager</t>
  </si>
  <si>
    <t>Project</t>
  </si>
  <si>
    <t>Multiplex</t>
  </si>
  <si>
    <t>Builder / Developer</t>
  </si>
  <si>
    <t>Details</t>
  </si>
  <si>
    <t>Job Number</t>
  </si>
  <si>
    <t>Comments</t>
  </si>
  <si>
    <t>Completed</t>
  </si>
  <si>
    <t>Action required by</t>
  </si>
  <si>
    <t>Action</t>
  </si>
  <si>
    <t>Date</t>
  </si>
  <si>
    <t>Absent</t>
  </si>
  <si>
    <t>Marked as completed</t>
  </si>
  <si>
    <t>Completed Margin</t>
  </si>
  <si>
    <t>Total Contract Value</t>
  </si>
  <si>
    <t>Total Retention Held in MYOB 5%</t>
  </si>
  <si>
    <t>Current Projects</t>
  </si>
  <si>
    <t>Attendees</t>
  </si>
  <si>
    <t>R1 Due for Payment</t>
  </si>
  <si>
    <t>R2 Due for Payment</t>
  </si>
  <si>
    <t>ALL OKAY</t>
  </si>
  <si>
    <t>DUE FOR PAYMENT</t>
  </si>
  <si>
    <t>IN ARREARS</t>
  </si>
  <si>
    <t>TOTAL RETENTION DUE FOR PAYMENT</t>
  </si>
  <si>
    <t>Retention Amount Due for Payment</t>
  </si>
  <si>
    <t>CPB</t>
  </si>
  <si>
    <t>Jon</t>
  </si>
  <si>
    <t>Craig</t>
  </si>
  <si>
    <t>Alta Vista Apartments</t>
  </si>
  <si>
    <t>5 Point Projects</t>
  </si>
  <si>
    <t>Glenn</t>
  </si>
  <si>
    <t>Winstanley St, Carina</t>
  </si>
  <si>
    <t>Nano</t>
  </si>
  <si>
    <t>Anne St Southport</t>
  </si>
  <si>
    <t>Gold Cost Youth Foyer</t>
  </si>
  <si>
    <t>Paynters</t>
  </si>
  <si>
    <t>Aaron</t>
  </si>
  <si>
    <t>Treehouse Residences</t>
  </si>
  <si>
    <t xml:space="preserve">McNab </t>
  </si>
  <si>
    <t>Dickinson Constructions</t>
  </si>
  <si>
    <t>Maitland Hospital</t>
  </si>
  <si>
    <t>Coffs Harbour Hospital</t>
  </si>
  <si>
    <t xml:space="preserve">Pimpama Sports Hub and Community Precinct </t>
  </si>
  <si>
    <t>ADCO</t>
  </si>
  <si>
    <t>Lend Lease</t>
  </si>
  <si>
    <t>Markup%</t>
  </si>
  <si>
    <t>Profit</t>
  </si>
  <si>
    <t>Current Costs</t>
  </si>
  <si>
    <t>Invoiced Value</t>
  </si>
  <si>
    <t>Est. Mark Up %</t>
  </si>
  <si>
    <t>Contract Value</t>
  </si>
  <si>
    <t>Builder</t>
  </si>
  <si>
    <t>Completed Projects / Outstanding Retentions</t>
  </si>
  <si>
    <t>MYOB Invoiced</t>
  </si>
  <si>
    <t>Current Month Claim</t>
  </si>
  <si>
    <t>John Holland</t>
  </si>
  <si>
    <t>Greenslopes Private Hospital Redevelopment</t>
  </si>
  <si>
    <t>Nicole</t>
  </si>
  <si>
    <t>Jon, Sarah, Aaron, Glenn, Leanne, Craig, Clare, Tara and Sara</t>
  </si>
  <si>
    <t>McNab Developments (Qld) Pty Ltd</t>
  </si>
  <si>
    <t>Anthology Apartments</t>
  </si>
  <si>
    <t>Warrell</t>
  </si>
  <si>
    <t>Lords Lutheran - Ormeau</t>
  </si>
  <si>
    <t>Kane Construction</t>
  </si>
  <si>
    <t>Lawnton State School</t>
  </si>
  <si>
    <t>Newlands</t>
  </si>
  <si>
    <t>MSQ Toowoomba</t>
  </si>
  <si>
    <t xml:space="preserve">Nambour General Hospital Refurbishment </t>
  </si>
  <si>
    <t>Precision Interior Walls/Ceilings Pty Ltd</t>
  </si>
  <si>
    <t>Dakabin Train Station</t>
  </si>
  <si>
    <t>Greenslopes Private Hospital GMRD Office Refurb</t>
  </si>
  <si>
    <t>Kane Constructions</t>
  </si>
  <si>
    <t>Ithica Creek State School</t>
  </si>
  <si>
    <t>Ipswich Hospital 26 bed ward refurbishment</t>
  </si>
  <si>
    <t>Merrimac SHS</t>
  </si>
  <si>
    <t>Stokes Wheeler</t>
  </si>
  <si>
    <t>SCCC Admin, Wellness, Tuckshop</t>
  </si>
  <si>
    <t>Tomkins Commercial</t>
  </si>
  <si>
    <t>Iona College Mutlipurpose - win</t>
  </si>
  <si>
    <t>Aligned Management Pty Ltd</t>
  </si>
  <si>
    <t>Kruger SS Block 2</t>
  </si>
  <si>
    <t>Future Fitouts</t>
  </si>
  <si>
    <t>Clarity Hearing Fitout</t>
  </si>
  <si>
    <t xml:space="preserve">McNab NQ </t>
  </si>
  <si>
    <t>Warwick East SS</t>
  </si>
  <si>
    <t>St Hilliers</t>
  </si>
  <si>
    <t>Ipswich Depot Building Works</t>
  </si>
  <si>
    <t>McQueen Projects</t>
  </si>
  <si>
    <t>Mumo Tea Chermside</t>
  </si>
  <si>
    <t>Bailey &amp; Peddle</t>
  </si>
  <si>
    <t>618 Brunswick St</t>
  </si>
  <si>
    <t>McNab Sunshine Coast</t>
  </si>
  <si>
    <t>Charleville Hospital Warooma</t>
  </si>
  <si>
    <t>Moreton Bay Regional Council</t>
  </si>
  <si>
    <t>Morayfield Sports &amp; Events Centre</t>
  </si>
  <si>
    <t>Anchorage Apartments</t>
  </si>
  <si>
    <t>Lost Quote</t>
  </si>
  <si>
    <t>Stage 2 commensing Marcch, all materials purchased</t>
  </si>
  <si>
    <t>60% Complete - Stages</t>
  </si>
  <si>
    <t>Complete</t>
  </si>
  <si>
    <t>100% Complete</t>
  </si>
  <si>
    <t>100% Complete end of Mar 2021</t>
  </si>
  <si>
    <t>Tracking well</t>
  </si>
  <si>
    <t>50% Complete Mar 2021</t>
  </si>
  <si>
    <t>Second Stage</t>
  </si>
  <si>
    <t>Mid Jun 2021</t>
  </si>
  <si>
    <t>Starting next week</t>
  </si>
  <si>
    <t>2 vinyl + 1 Comm Room</t>
  </si>
  <si>
    <t>on going 2023</t>
  </si>
  <si>
    <t>Yet to start</t>
  </si>
  <si>
    <t>Claim in full - Day dockets</t>
  </si>
  <si>
    <t>Stage 1 Complete - Stage 2 on hold</t>
  </si>
  <si>
    <t>Variations to claim</t>
  </si>
  <si>
    <t>Clare to follow up with Craig &amp; Client</t>
  </si>
  <si>
    <t>Heavily staged, change from orginal job - Starts in 2 weeks</t>
  </si>
  <si>
    <t>Set down + Vinyl next week - Starting in 1 month</t>
  </si>
  <si>
    <t>Tracking well - 20% complete</t>
  </si>
  <si>
    <t>Stage 1 complete and claimed - Stage 2 start 16 mar 2021</t>
  </si>
  <si>
    <t>Yet to start -May 2021</t>
  </si>
  <si>
    <t>Yet to start -May 2022 - Claim July-Oct 1/4 each</t>
  </si>
  <si>
    <t>Boss Construction</t>
  </si>
  <si>
    <t>Hutchinsons</t>
  </si>
  <si>
    <t>Kane</t>
  </si>
  <si>
    <t>Watpac</t>
  </si>
  <si>
    <t>Unity College Auditorium</t>
  </si>
  <si>
    <t>Starting March 2021</t>
  </si>
  <si>
    <t>Mary Mackillop</t>
  </si>
  <si>
    <t>Staring March 2021</t>
  </si>
  <si>
    <t>Caboolture Retail Warehouse</t>
  </si>
  <si>
    <t>Starting April 2021</t>
  </si>
  <si>
    <t>Sunshine Coast Grammar School</t>
  </si>
  <si>
    <t>Gotzinger Smallgoods</t>
  </si>
  <si>
    <t>Helensvale Bowls Club</t>
  </si>
  <si>
    <t>Starting March 2021 - Claim 20K Mar - 39110 April - 30K May</t>
  </si>
  <si>
    <t>USQ Toowoomba R Block</t>
  </si>
  <si>
    <t>Starting late March - Claim April 50K - May 114K</t>
  </si>
  <si>
    <t>19th June 2019</t>
  </si>
  <si>
    <t>Project Name: Nambour General Hospital Redevelopment</t>
  </si>
  <si>
    <t>Job Number #130258</t>
  </si>
  <si>
    <t>Meeting Attendance:</t>
  </si>
  <si>
    <t>Jonathon Diehm - Project Manager</t>
  </si>
  <si>
    <t>Tara Gilson - Senior Estimator</t>
  </si>
  <si>
    <t>Leanne Cameron - Safety Officer/Material Ordering Clerk</t>
  </si>
  <si>
    <t>Sarah Camenzind - Finance Manager</t>
  </si>
  <si>
    <t>Meeting Objective: Project Hand Over</t>
  </si>
  <si>
    <t>ABC Flooring Services</t>
  </si>
  <si>
    <t>Discussion Item</t>
  </si>
  <si>
    <t>Overview of Project</t>
  </si>
  <si>
    <t>Tara Gilson - provide overview</t>
  </si>
  <si>
    <t>Project Folder also provided to Jonathon with supporting information</t>
  </si>
  <si>
    <t>Material Orders</t>
  </si>
  <si>
    <t>Partially Completed</t>
  </si>
  <si>
    <t>SWMS and supporting safety documentation</t>
  </si>
  <si>
    <t>SWMS have been submitted to the Builder for review, amendments are required based on the Builders feedback/notes</t>
  </si>
  <si>
    <t>Leanne Cameron  - to review and resubmit</t>
  </si>
  <si>
    <t>Revised SWMS documents to be provided at the next Project Support Meeting</t>
  </si>
  <si>
    <t>Aboriginal Participation</t>
  </si>
  <si>
    <t>7% aboriginal participation required for this contract</t>
  </si>
  <si>
    <t>Sarah Camenzind - to track for progress claim requirements</t>
  </si>
  <si>
    <t>Progress Claims</t>
  </si>
  <si>
    <t>Draft progress claims are due on 20th of each month for review with main progress claim submission required 25th of each month, Jonathon Diehm to provide Sarah Camenzind with a mark up of areas completed to send with the progress claim</t>
  </si>
  <si>
    <t>Sarah Camenzind - completing progress claim submission, with documented evidence provided by Jonathon Diehm</t>
  </si>
  <si>
    <t>Sara Vaninetti to support Jonathon Diehm with marked up drawings if required</t>
  </si>
  <si>
    <t>Contract Execution</t>
  </si>
  <si>
    <t>Tara Gilson - confirm when counter signed copy received</t>
  </si>
  <si>
    <t>Fully executed copy to be given to Sarah Camenzind</t>
  </si>
  <si>
    <t>Labour Sourcing</t>
  </si>
  <si>
    <t>Labour sourcing is to commence, confirmation on labour teams required so inductions can be organised</t>
  </si>
  <si>
    <t>Jonathon Diehm to confirm labour, Sara Vaninetti to organise inductions</t>
  </si>
  <si>
    <t>Outstanding</t>
  </si>
  <si>
    <t>Sara Vaninetti to confirm ID or trade cerficates required to complete inductions</t>
  </si>
  <si>
    <t>10:30am - 11:15am</t>
  </si>
  <si>
    <t>Nambour General Hospital Redevelopment is a 10 stage Refurbishment of the existing Hospital. Works are to commence 25th August 2019 with the expected completion date of all 10 stages approx November 2021.</t>
  </si>
  <si>
    <t>Contract has been signed and sent back for counter signing by builder</t>
  </si>
  <si>
    <t>Confirmation of labour to be used on project as noted below, to be provided by Jonathon Diehm</t>
  </si>
  <si>
    <t xml:space="preserve">Document Transittal Program </t>
  </si>
  <si>
    <t>Aconex is being utilised for this project, Sara Vaninetti to review tender vs. construction issue documents uploaded onto Aconex to confirm any changes made after going to contract and confirm</t>
  </si>
  <si>
    <t>Sara Vaninetti to review construction issue documents</t>
  </si>
  <si>
    <t>Sara Vaninetti to confirm if any changes have been made and update material orders with Leanne Cameron to reflect these changes and work with Tara Gilson to update Project Folder given to Jonathon Diehm where needed.</t>
  </si>
  <si>
    <t>In review</t>
  </si>
  <si>
    <t>On-going</t>
  </si>
  <si>
    <t xml:space="preserve">Purchase Orders </t>
  </si>
  <si>
    <t>Purchase orders need to be sent to Gold Medal Safety Padding, Gabba Waterproofing and Legion Tiling for their portion of works</t>
  </si>
  <si>
    <t>Leanne Cameron to complete with support from Sara Vaninetti</t>
  </si>
  <si>
    <t>Follow up confirmation these Purchase Orders have been received and actioned - to be reviewed at next meeting</t>
  </si>
  <si>
    <t>Material Orders have been placed for the 10 project stages, order confirmations to be followed up with material manufacturer and lead times confirmed. IF materials are unavailble, confirm equal IN STOCK alternatives to present to builder for sign off. Request Technical Data Sheets from Manufacturers for sample submission sign off.</t>
  </si>
  <si>
    <t>Leanne Cameron - to track order confirmations and lead times and submit material samples/tech data sheets for approval</t>
  </si>
  <si>
    <t>Order confirmations and lead times to be confirmed at the next Project Support Meeting, along with any problems with sample submissions/sign offs and material availability.</t>
  </si>
  <si>
    <t>Next Project Support Meeting:</t>
  </si>
  <si>
    <t>26th June 2019 - 10:00am</t>
  </si>
  <si>
    <t>One on One catch up before 26th June with Tara Gilson:</t>
  </si>
  <si>
    <t>Leanne Cameron: 22nd June 2019 @ 9:00am</t>
  </si>
  <si>
    <t>Sara Vaninetti: 22nd June 2019 @ 9:30am</t>
  </si>
  <si>
    <t>Sarah Camenzind: 22nd June 2019 @ 10:00am</t>
  </si>
  <si>
    <t>Boardroom</t>
  </si>
  <si>
    <t>In Tara's Office</t>
  </si>
  <si>
    <t>Sara Vaninetti - Project Assistant</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</si>
</sst>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0.00;[Red]\-&quot;$&quot;#,##0.00"/>
    <numFmt numFmtId="44" formatCode="_-&quot;$&quot;* #,##0.00_-;\-&quot;$&quot;* #,##0.00_-;_-&quot;$&quot;* &quot;-&quot;??_-;_-@_-"/>
    <numFmt numFmtId="43" formatCode="_-* #,##0.00_-;\-* #,##0.00_-;_-* &quot;-&quot;??_-;_-@_-"/>
    <numFmt numFmtId="164" formatCode="&quot;$&quot;#,##0.00"/>
    <numFmt numFmtId="165" formatCode="_-&quot;$&quot;* #,##0_-;\-&quot;$&quot;* #,##0_-;_-&quot;$&quot;* &quot;-&quot;??_-;_-@_-"/>
    <numFmt numFmtId="166" formatCode="_-* #,##0_-;\(#,##0\)_-;_-* &quot;-&quot;??_-;_-@_-"/>
    <numFmt numFmtId="167" formatCode="_-* #,##0_-;\-* #,##0_-;_-* &quot;-&quot;??_-;_-@_-"/>
  </numFmts>
  <fonts count="23" x14ac:knownFonts="1">
    <font>
      <sz val="10"/>
      <name val="Arial"/>
    </font>
    <font>
      <u/>
      <sz val="10"/>
      <color theme="10"/>
      <name val="Arial"/>
      <family val="2"/>
    </font>
    <font>
      <u/>
      <sz val="10"/>
      <color theme="11"/>
      <name val="Arial"/>
      <family val="2"/>
    </font>
    <font>
      <sz val="10"/>
      <name val="Arial"/>
      <family val="2"/>
    </font>
    <font>
      <b/>
      <sz val="11"/>
      <color theme="0"/>
      <name val="Calibri"/>
      <family val="2"/>
      <scheme val="minor"/>
    </font>
    <font>
      <b/>
      <sz val="11"/>
      <name val="Calibri"/>
      <family val="2"/>
      <scheme val="minor"/>
    </font>
    <font>
      <sz val="11"/>
      <name val="Calibri"/>
      <family val="2"/>
      <scheme val="minor"/>
    </font>
    <font>
      <b/>
      <sz val="14"/>
      <name val="Calibri"/>
      <family val="2"/>
      <scheme val="minor"/>
    </font>
    <font>
      <sz val="14"/>
      <name val="Calibri"/>
      <family val="2"/>
      <scheme val="minor"/>
    </font>
    <font>
      <b/>
      <sz val="10"/>
      <color rgb="FFFFC000"/>
      <name val="Arial"/>
      <family val="2"/>
    </font>
    <font>
      <b/>
      <sz val="10"/>
      <color rgb="FFFF0000"/>
      <name val="Arial"/>
      <family val="2"/>
    </font>
    <font>
      <b/>
      <sz val="10"/>
      <color rgb="FF00B050"/>
      <name val="Arial"/>
      <family val="2"/>
    </font>
    <font>
      <sz val="10"/>
      <name val="Arial"/>
      <family val="2"/>
    </font>
    <font>
      <sz val="9"/>
      <color theme="1"/>
      <name val="Arial"/>
      <family val="2"/>
    </font>
    <font>
      <sz val="9"/>
      <name val="Arial"/>
      <family val="2"/>
    </font>
    <font>
      <sz val="12"/>
      <name val="Calibri"/>
      <family val="2"/>
      <scheme val="minor"/>
    </font>
    <font>
      <b/>
      <sz val="12"/>
      <name val="Calibri"/>
      <family val="2"/>
      <scheme val="minor"/>
    </font>
    <font>
      <b/>
      <sz val="14"/>
      <color theme="1"/>
      <name val="Calibri"/>
      <family val="2"/>
      <scheme val="minor"/>
    </font>
    <font>
      <b/>
      <sz val="14"/>
      <name val="Arial"/>
      <family val="2"/>
    </font>
    <font>
      <sz val="14"/>
      <color rgb="FFFF0000"/>
      <name val="Calibri"/>
      <family val="2"/>
      <scheme val="minor"/>
    </font>
    <font>
      <sz val="11"/>
      <color rgb="FFFF0000"/>
      <name val="Calibri"/>
      <family val="2"/>
      <scheme val="minor"/>
    </font>
    <font>
      <sz val="9"/>
      <name val="Calibri"/>
      <family val="2"/>
      <scheme val="minor"/>
    </font>
    <font>
      <sz val="8"/>
      <name val="Arial"/>
      <family val="2"/>
    </font>
  </fonts>
  <fills count="6">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rgb="FF00B0F0"/>
        <bgColor indexed="64"/>
      </patternFill>
    </fill>
    <fill>
      <patternFill patternType="solid">
        <fgColor rgb="FFFFFF00"/>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double">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thin">
        <color auto="1"/>
      </top>
      <bottom/>
      <diagonal/>
    </border>
    <border>
      <left style="thin">
        <color auto="1"/>
      </left>
      <right style="thin">
        <color auto="1"/>
      </right>
      <top/>
      <bottom style="double">
        <color indexed="64"/>
      </bottom>
      <diagonal/>
    </border>
    <border>
      <left style="thin">
        <color auto="1"/>
      </left>
      <right style="thin">
        <color auto="1"/>
      </right>
      <top/>
      <bottom/>
      <diagonal/>
    </border>
  </borders>
  <cellStyleXfs count="18">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44" fontId="3" fillId="0" borderId="0" applyFon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44" fontId="3" fillId="0" borderId="0" applyFont="0" applyFill="0" applyBorder="0" applyAlignment="0" applyProtection="0"/>
    <xf numFmtId="43" fontId="3" fillId="0" borderId="0" applyFont="0" applyFill="0" applyBorder="0" applyAlignment="0" applyProtection="0"/>
  </cellStyleXfs>
  <cellXfs count="131">
    <xf numFmtId="0" fontId="0" fillId="0" borderId="0" xfId="0"/>
    <xf numFmtId="0" fontId="4" fillId="3" borderId="1" xfId="0" applyFont="1" applyFill="1" applyBorder="1" applyAlignment="1">
      <alignment vertical="center" wrapText="1"/>
    </xf>
    <xf numFmtId="0" fontId="4" fillId="3" borderId="1" xfId="0" applyFont="1" applyFill="1" applyBorder="1" applyAlignment="1">
      <alignment horizontal="center" vertical="center" wrapText="1"/>
    </xf>
    <xf numFmtId="0" fontId="6" fillId="0" borderId="0" xfId="0" applyFont="1" applyBorder="1" applyAlignment="1">
      <alignment vertical="center" wrapText="1"/>
    </xf>
    <xf numFmtId="0" fontId="6" fillId="0" borderId="0" xfId="0" applyFont="1" applyBorder="1" applyAlignment="1">
      <alignment horizontal="center" vertical="center" wrapText="1"/>
    </xf>
    <xf numFmtId="0" fontId="6" fillId="0" borderId="0" xfId="0" applyFont="1" applyAlignment="1">
      <alignment vertical="center" wrapText="1"/>
    </xf>
    <xf numFmtId="0" fontId="6" fillId="0" borderId="0" xfId="0" applyFont="1" applyAlignment="1">
      <alignment horizontal="center" vertical="center" wrapText="1"/>
    </xf>
    <xf numFmtId="0" fontId="6" fillId="2" borderId="1" xfId="0" applyFont="1" applyFill="1" applyBorder="1" applyAlignment="1">
      <alignment vertical="center" wrapText="1"/>
    </xf>
    <xf numFmtId="0" fontId="4" fillId="4" borderId="1" xfId="0" applyFont="1" applyFill="1" applyBorder="1" applyAlignment="1">
      <alignment horizontal="center" vertical="center" wrapText="1"/>
    </xf>
    <xf numFmtId="0" fontId="4" fillId="4" borderId="1" xfId="0" applyFont="1" applyFill="1" applyBorder="1" applyAlignment="1">
      <alignmen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6" fillId="2" borderId="1" xfId="0" applyFont="1" applyFill="1" applyBorder="1" applyAlignment="1">
      <alignment horizontal="center" vertical="center" wrapText="1"/>
    </xf>
    <xf numFmtId="44" fontId="6" fillId="2" borderId="1" xfId="7" applyFont="1" applyFill="1" applyBorder="1" applyAlignment="1">
      <alignment horizontal="center" vertical="center" wrapText="1"/>
    </xf>
    <xf numFmtId="0" fontId="0" fillId="0" borderId="0" xfId="0" applyAlignment="1">
      <alignment horizontal="center" vertical="center"/>
    </xf>
    <xf numFmtId="0" fontId="6" fillId="0" borderId="1" xfId="0" applyFont="1" applyBorder="1" applyAlignment="1">
      <alignment horizontal="center" vertical="center" wrapText="1"/>
    </xf>
    <xf numFmtId="0" fontId="0" fillId="0" borderId="0" xfId="0" applyAlignment="1">
      <alignment horizontal="center"/>
    </xf>
    <xf numFmtId="17" fontId="6" fillId="2" borderId="1" xfId="0" applyNumberFormat="1" applyFont="1" applyFill="1" applyBorder="1" applyAlignment="1">
      <alignment horizontal="center" vertical="center" wrapText="1"/>
    </xf>
    <xf numFmtId="0" fontId="6" fillId="0" borderId="1" xfId="0" applyFont="1" applyBorder="1" applyAlignment="1">
      <alignment vertical="center" wrapText="1"/>
    </xf>
    <xf numFmtId="0" fontId="6" fillId="2" borderId="1" xfId="0" applyFont="1" applyFill="1" applyBorder="1" applyAlignment="1">
      <alignment horizontal="left" vertical="top" wrapText="1"/>
    </xf>
    <xf numFmtId="164" fontId="0" fillId="0" borderId="1" xfId="0" applyNumberFormat="1" applyBorder="1" applyAlignment="1">
      <alignment horizontal="center"/>
    </xf>
    <xf numFmtId="44" fontId="4" fillId="4" borderId="1" xfId="7" applyFont="1" applyFill="1" applyBorder="1" applyAlignment="1">
      <alignment horizontal="center" vertical="center" wrapText="1"/>
    </xf>
    <xf numFmtId="44" fontId="0" fillId="0" borderId="0" xfId="7" applyFont="1" applyAlignment="1">
      <alignment horizontal="center"/>
    </xf>
    <xf numFmtId="44" fontId="5" fillId="2" borderId="3" xfId="7" applyFont="1" applyFill="1" applyBorder="1" applyAlignment="1">
      <alignment horizontal="center" vertical="center" wrapText="1"/>
    </xf>
    <xf numFmtId="0" fontId="11" fillId="0" borderId="0" xfId="0" applyFont="1"/>
    <xf numFmtId="0" fontId="9" fillId="0" borderId="0" xfId="0" applyFont="1"/>
    <xf numFmtId="0" fontId="10" fillId="0" borderId="0" xfId="0" applyFont="1"/>
    <xf numFmtId="44" fontId="3" fillId="0" borderId="1" xfId="7" applyFont="1" applyBorder="1" applyAlignment="1">
      <alignment horizontal="center" vertical="center"/>
    </xf>
    <xf numFmtId="164" fontId="3" fillId="0" borderId="1" xfId="0" applyNumberFormat="1" applyFont="1" applyBorder="1" applyAlignment="1">
      <alignment horizontal="center" vertical="center"/>
    </xf>
    <xf numFmtId="17" fontId="3" fillId="0" borderId="1" xfId="7" applyNumberFormat="1" applyFont="1" applyBorder="1" applyAlignment="1">
      <alignment horizontal="center" vertical="center"/>
    </xf>
    <xf numFmtId="9" fontId="6" fillId="2" borderId="1" xfId="7" applyNumberFormat="1" applyFont="1" applyFill="1" applyBorder="1" applyAlignment="1">
      <alignment horizontal="center" vertical="center" wrapText="1"/>
    </xf>
    <xf numFmtId="0" fontId="6" fillId="0" borderId="1" xfId="0" applyFont="1" applyFill="1" applyBorder="1" applyAlignment="1">
      <alignment vertical="center" wrapText="1"/>
    </xf>
    <xf numFmtId="17" fontId="6" fillId="0" borderId="1" xfId="0" applyNumberFormat="1" applyFont="1" applyFill="1" applyBorder="1" applyAlignment="1">
      <alignment horizontal="center" vertical="top" wrapText="1"/>
    </xf>
    <xf numFmtId="9" fontId="6" fillId="0" borderId="1" xfId="0" applyNumberFormat="1" applyFont="1" applyFill="1" applyBorder="1" applyAlignment="1">
      <alignment horizontal="center" vertical="center" wrapText="1"/>
    </xf>
    <xf numFmtId="164" fontId="6" fillId="0" borderId="1" xfId="0" applyNumberFormat="1" applyFont="1" applyFill="1" applyBorder="1" applyAlignment="1">
      <alignment vertical="center" wrapText="1"/>
    </xf>
    <xf numFmtId="0" fontId="8"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165" fontId="8" fillId="0" borderId="0" xfId="7" applyNumberFormat="1" applyFont="1" applyAlignment="1">
      <alignment horizontal="center" vertical="center" wrapText="1"/>
    </xf>
    <xf numFmtId="165" fontId="8" fillId="0" borderId="0" xfId="7" applyNumberFormat="1" applyFont="1" applyAlignment="1">
      <alignment horizontal="right" vertical="center" wrapText="1"/>
    </xf>
    <xf numFmtId="165" fontId="8" fillId="2" borderId="1" xfId="7" applyNumberFormat="1" applyFont="1" applyFill="1" applyBorder="1" applyAlignment="1">
      <alignment horizontal="center" vertical="center" wrapText="1"/>
    </xf>
    <xf numFmtId="17" fontId="7" fillId="2" borderId="1" xfId="7" applyNumberFormat="1" applyFont="1" applyFill="1" applyBorder="1" applyAlignment="1">
      <alignment horizontal="center" vertical="center" wrapText="1"/>
    </xf>
    <xf numFmtId="166" fontId="0" fillId="0" borderId="0" xfId="10" applyNumberFormat="1" applyFont="1"/>
    <xf numFmtId="9" fontId="0" fillId="0" borderId="0" xfId="11" applyFont="1"/>
    <xf numFmtId="43" fontId="0" fillId="0" borderId="0" xfId="10" applyFont="1"/>
    <xf numFmtId="167" fontId="0" fillId="0" borderId="7" xfId="0" applyNumberFormat="1" applyBorder="1"/>
    <xf numFmtId="167" fontId="14" fillId="0" borderId="1" xfId="12" applyNumberFormat="1" applyFont="1" applyFill="1" applyBorder="1" applyAlignment="1">
      <alignment vertical="center"/>
    </xf>
    <xf numFmtId="0" fontId="14" fillId="0" borderId="1" xfId="13" applyFont="1" applyBorder="1" applyAlignment="1">
      <alignment horizontal="center" vertical="center"/>
    </xf>
    <xf numFmtId="0" fontId="14" fillId="0" borderId="1" xfId="13" applyFont="1" applyBorder="1" applyAlignment="1">
      <alignment vertical="center" wrapText="1"/>
    </xf>
    <xf numFmtId="0" fontId="14" fillId="0" borderId="8" xfId="15" applyFont="1" applyBorder="1" applyAlignment="1">
      <alignment horizontal="center" vertical="center"/>
    </xf>
    <xf numFmtId="166" fontId="13" fillId="0" borderId="1" xfId="10" applyNumberFormat="1" applyFont="1" applyBorder="1"/>
    <xf numFmtId="0" fontId="14" fillId="0" borderId="1" xfId="14" applyFont="1" applyBorder="1" applyAlignment="1">
      <alignment vertical="center"/>
    </xf>
    <xf numFmtId="0" fontId="4" fillId="3" borderId="1" xfId="14" applyFont="1" applyFill="1" applyBorder="1" applyAlignment="1">
      <alignment horizontal="center" vertical="center" wrapText="1"/>
    </xf>
    <xf numFmtId="9" fontId="4" fillId="3" borderId="1" xfId="11" applyFont="1" applyFill="1" applyBorder="1" applyAlignment="1">
      <alignment horizontal="center" vertical="center" wrapText="1"/>
    </xf>
    <xf numFmtId="166" fontId="4" fillId="3" borderId="1" xfId="10" applyNumberFormat="1" applyFont="1" applyFill="1" applyBorder="1" applyAlignment="1">
      <alignment horizontal="center" vertical="center" wrapText="1"/>
    </xf>
    <xf numFmtId="43" fontId="4" fillId="3" borderId="1" xfId="10" applyFont="1" applyFill="1" applyBorder="1" applyAlignment="1">
      <alignment horizontal="center" vertical="center" wrapText="1"/>
    </xf>
    <xf numFmtId="165" fontId="4" fillId="3" borderId="1" xfId="16" applyNumberFormat="1" applyFont="1" applyFill="1" applyBorder="1" applyAlignment="1">
      <alignment horizontal="center" vertical="center" wrapText="1"/>
    </xf>
    <xf numFmtId="0" fontId="4" fillId="3" borderId="1" xfId="14" applyFont="1" applyFill="1" applyBorder="1" applyAlignment="1">
      <alignment vertical="center" wrapText="1"/>
    </xf>
    <xf numFmtId="0" fontId="15" fillId="0" borderId="0" xfId="14" applyFont="1" applyAlignment="1">
      <alignment vertical="center"/>
    </xf>
    <xf numFmtId="0" fontId="5" fillId="0" borderId="0" xfId="14" applyFont="1" applyAlignment="1">
      <alignment horizontal="center" vertical="center" wrapText="1"/>
    </xf>
    <xf numFmtId="0" fontId="16" fillId="0" borderId="0" xfId="14" applyFont="1" applyAlignment="1">
      <alignment horizontal="center" vertical="center" wrapText="1"/>
    </xf>
    <xf numFmtId="0" fontId="17" fillId="0" borderId="0" xfId="0" applyFont="1"/>
    <xf numFmtId="0" fontId="8" fillId="0" borderId="0" xfId="0" applyFont="1" applyFill="1" applyAlignment="1">
      <alignment vertical="center" wrapText="1"/>
    </xf>
    <xf numFmtId="9" fontId="13" fillId="0" borderId="1" xfId="11" applyFont="1" applyFill="1" applyBorder="1"/>
    <xf numFmtId="43" fontId="13" fillId="0" borderId="1" xfId="10" applyFont="1" applyFill="1" applyBorder="1"/>
    <xf numFmtId="166" fontId="13" fillId="0" borderId="1" xfId="10" applyNumberFormat="1" applyFont="1" applyFill="1" applyBorder="1"/>
    <xf numFmtId="17" fontId="13" fillId="0" borderId="1" xfId="0" applyNumberFormat="1" applyFont="1" applyFill="1" applyBorder="1"/>
    <xf numFmtId="0" fontId="13" fillId="0" borderId="1" xfId="0" applyFont="1" applyFill="1" applyBorder="1"/>
    <xf numFmtId="8" fontId="3" fillId="0" borderId="1" xfId="0" applyNumberFormat="1" applyFont="1" applyBorder="1" applyAlignment="1">
      <alignment horizontal="center" vertical="center" wrapText="1"/>
    </xf>
    <xf numFmtId="0" fontId="7" fillId="0" borderId="0" xfId="0" applyFont="1" applyBorder="1" applyAlignment="1">
      <alignment vertical="center" wrapText="1"/>
    </xf>
    <xf numFmtId="0" fontId="18" fillId="0" borderId="0" xfId="0" applyFont="1"/>
    <xf numFmtId="0" fontId="19" fillId="0" borderId="0" xfId="0" applyFont="1" applyAlignment="1">
      <alignment vertical="center" wrapText="1"/>
    </xf>
    <xf numFmtId="43" fontId="8" fillId="0" borderId="0" xfId="10" applyFont="1" applyAlignment="1">
      <alignment horizontal="center" vertical="center" wrapText="1"/>
    </xf>
    <xf numFmtId="166" fontId="0" fillId="0" borderId="0" xfId="0" applyNumberFormat="1"/>
    <xf numFmtId="43" fontId="13" fillId="5" borderId="1" xfId="10" applyFont="1" applyFill="1" applyBorder="1"/>
    <xf numFmtId="9" fontId="14" fillId="0" borderId="1" xfId="11" applyFont="1" applyFill="1" applyBorder="1"/>
    <xf numFmtId="43" fontId="14" fillId="0" borderId="1" xfId="10" applyFont="1" applyFill="1" applyBorder="1"/>
    <xf numFmtId="166" fontId="14" fillId="0" borderId="1" xfId="10" applyNumberFormat="1" applyFont="1" applyFill="1" applyBorder="1"/>
    <xf numFmtId="17" fontId="14" fillId="0" borderId="1" xfId="0" applyNumberFormat="1" applyFont="1" applyFill="1" applyBorder="1"/>
    <xf numFmtId="0" fontId="14" fillId="0" borderId="1" xfId="0" applyFont="1" applyFill="1" applyBorder="1"/>
    <xf numFmtId="9" fontId="14" fillId="0" borderId="2" xfId="11" applyFont="1" applyFill="1" applyBorder="1"/>
    <xf numFmtId="43" fontId="14" fillId="0" borderId="2" xfId="10" applyFont="1" applyFill="1" applyBorder="1"/>
    <xf numFmtId="166" fontId="14" fillId="0" borderId="2" xfId="10" applyNumberFormat="1" applyFont="1" applyFill="1" applyBorder="1"/>
    <xf numFmtId="0" fontId="14" fillId="0" borderId="2" xfId="0" applyFont="1" applyFill="1" applyBorder="1"/>
    <xf numFmtId="9" fontId="13" fillId="5" borderId="1" xfId="11" applyFont="1" applyFill="1" applyBorder="1"/>
    <xf numFmtId="0" fontId="14" fillId="0" borderId="1" xfId="14" applyFont="1" applyBorder="1" applyAlignment="1">
      <alignment vertical="center" wrapText="1"/>
    </xf>
    <xf numFmtId="167" fontId="14" fillId="0" borderId="10" xfId="12" applyNumberFormat="1" applyFont="1" applyFill="1" applyBorder="1" applyAlignment="1">
      <alignment vertical="center"/>
    </xf>
    <xf numFmtId="0" fontId="14" fillId="0" borderId="9" xfId="15" applyFont="1" applyBorder="1" applyAlignment="1">
      <alignment horizontal="center" vertical="center"/>
    </xf>
    <xf numFmtId="0" fontId="14" fillId="0" borderId="2" xfId="13" applyFont="1" applyBorder="1" applyAlignment="1">
      <alignment vertical="center" wrapText="1"/>
    </xf>
    <xf numFmtId="0" fontId="14" fillId="0" borderId="2" xfId="14" applyFont="1" applyBorder="1" applyAlignment="1">
      <alignment vertical="center" wrapText="1"/>
    </xf>
    <xf numFmtId="0" fontId="14" fillId="0" borderId="2" xfId="13" applyFont="1" applyBorder="1" applyAlignment="1">
      <alignment horizontal="center" vertical="center"/>
    </xf>
    <xf numFmtId="167" fontId="14" fillId="0" borderId="11" xfId="12" applyNumberFormat="1" applyFont="1" applyFill="1" applyBorder="1" applyAlignment="1">
      <alignment vertical="center"/>
    </xf>
    <xf numFmtId="167" fontId="14" fillId="0" borderId="11" xfId="17" applyNumberFormat="1" applyFont="1" applyFill="1" applyBorder="1" applyAlignment="1">
      <alignment vertical="center"/>
    </xf>
    <xf numFmtId="43" fontId="14" fillId="0" borderId="12" xfId="10" applyFont="1" applyFill="1" applyBorder="1"/>
    <xf numFmtId="166" fontId="14" fillId="0" borderId="12" xfId="10" applyNumberFormat="1" applyFont="1" applyFill="1" applyBorder="1"/>
    <xf numFmtId="17" fontId="14" fillId="0" borderId="12" xfId="0" applyNumberFormat="1" applyFont="1" applyFill="1" applyBorder="1"/>
    <xf numFmtId="0" fontId="14" fillId="0" borderId="12" xfId="0" applyFont="1" applyFill="1" applyBorder="1"/>
    <xf numFmtId="43" fontId="14" fillId="5" borderId="1" xfId="10" applyFont="1" applyFill="1" applyBorder="1"/>
    <xf numFmtId="9" fontId="14" fillId="5" borderId="1" xfId="11" applyFont="1" applyFill="1" applyBorder="1"/>
    <xf numFmtId="43" fontId="14" fillId="5" borderId="2" xfId="10" applyFont="1" applyFill="1" applyBorder="1"/>
    <xf numFmtId="43" fontId="14" fillId="5" borderId="12" xfId="10" applyFont="1" applyFill="1" applyBorder="1"/>
    <xf numFmtId="0" fontId="14" fillId="0" borderId="1" xfId="15" applyFont="1" applyBorder="1" applyAlignment="1">
      <alignment horizontal="center" vertical="center"/>
    </xf>
    <xf numFmtId="9" fontId="0" fillId="0" borderId="7" xfId="11" applyFont="1" applyBorder="1"/>
    <xf numFmtId="166" fontId="0" fillId="0" borderId="7" xfId="10" applyNumberFormat="1" applyFont="1" applyBorder="1"/>
    <xf numFmtId="9" fontId="13" fillId="0" borderId="13" xfId="11" applyFont="1" applyBorder="1"/>
    <xf numFmtId="0" fontId="21" fillId="0" borderId="0" xfId="0" applyFont="1" applyFill="1" applyAlignment="1">
      <alignment vertical="center" wrapText="1"/>
    </xf>
    <xf numFmtId="17" fontId="14" fillId="0" borderId="2" xfId="0" applyNumberFormat="1" applyFont="1" applyFill="1" applyBorder="1"/>
    <xf numFmtId="0" fontId="14" fillId="0" borderId="12" xfId="0" applyFont="1" applyFill="1" applyBorder="1" applyAlignment="1">
      <alignment wrapText="1"/>
    </xf>
    <xf numFmtId="0" fontId="14" fillId="0" borderId="0" xfId="15" applyFont="1" applyBorder="1" applyAlignment="1">
      <alignment horizontal="center" vertical="center"/>
    </xf>
    <xf numFmtId="0" fontId="14" fillId="0" borderId="0" xfId="13" applyFont="1" applyBorder="1" applyAlignment="1">
      <alignment vertical="center" wrapText="1"/>
    </xf>
    <xf numFmtId="0" fontId="14" fillId="0" borderId="0" xfId="14" applyFont="1" applyBorder="1" applyAlignment="1">
      <alignment vertical="center" wrapText="1"/>
    </xf>
    <xf numFmtId="0" fontId="14" fillId="0" borderId="0" xfId="13" applyFont="1" applyBorder="1" applyAlignment="1">
      <alignment horizontal="center" vertical="center"/>
    </xf>
    <xf numFmtId="167" fontId="14" fillId="0" borderId="0" xfId="12" applyNumberFormat="1" applyFont="1" applyFill="1" applyBorder="1" applyAlignment="1">
      <alignment vertical="center"/>
    </xf>
    <xf numFmtId="9" fontId="14" fillId="0" borderId="0" xfId="11" applyFont="1" applyFill="1" applyBorder="1"/>
    <xf numFmtId="43" fontId="14" fillId="0" borderId="0" xfId="10" applyFont="1" applyFill="1" applyBorder="1"/>
    <xf numFmtId="166" fontId="14" fillId="0" borderId="0" xfId="10" applyNumberFormat="1" applyFont="1" applyFill="1" applyBorder="1"/>
    <xf numFmtId="9" fontId="14" fillId="0" borderId="14" xfId="11" applyFont="1" applyFill="1" applyBorder="1"/>
    <xf numFmtId="17" fontId="14" fillId="0" borderId="0" xfId="0" applyNumberFormat="1" applyFont="1" applyFill="1" applyBorder="1"/>
    <xf numFmtId="0" fontId="14" fillId="0" borderId="0" xfId="0" applyFont="1" applyFill="1" applyBorder="1"/>
    <xf numFmtId="0" fontId="20" fillId="2" borderId="1" xfId="0" applyFont="1" applyFill="1" applyBorder="1" applyAlignment="1">
      <alignment horizontal="center" vertical="center" wrapText="1"/>
    </xf>
    <xf numFmtId="0" fontId="20" fillId="0" borderId="1" xfId="0" applyFont="1" applyBorder="1" applyAlignment="1">
      <alignment horizontal="center" vertical="center" wrapText="1"/>
    </xf>
    <xf numFmtId="165" fontId="6" fillId="0" borderId="0" xfId="7" applyNumberFormat="1" applyFont="1" applyBorder="1" applyAlignment="1">
      <alignment horizontal="center" vertical="center" wrapText="1"/>
    </xf>
    <xf numFmtId="165" fontId="4" fillId="3" borderId="1" xfId="7" applyNumberFormat="1" applyFont="1" applyFill="1" applyBorder="1" applyAlignment="1">
      <alignment horizontal="center" vertical="center" wrapText="1"/>
    </xf>
    <xf numFmtId="165" fontId="6" fillId="2" borderId="1" xfId="7" applyNumberFormat="1" applyFont="1" applyFill="1" applyBorder="1" applyAlignment="1">
      <alignment horizontal="center" vertical="center" wrapText="1"/>
    </xf>
    <xf numFmtId="165" fontId="6" fillId="0" borderId="1" xfId="7" applyNumberFormat="1" applyFont="1" applyBorder="1" applyAlignment="1">
      <alignment horizontal="center" vertical="center" wrapText="1"/>
    </xf>
    <xf numFmtId="165" fontId="6" fillId="0" borderId="0" xfId="7" applyNumberFormat="1" applyFont="1" applyAlignment="1">
      <alignment horizontal="center" vertical="center" wrapText="1"/>
    </xf>
    <xf numFmtId="14" fontId="6" fillId="0" borderId="0" xfId="0" applyNumberFormat="1" applyFont="1" applyBorder="1" applyAlignment="1">
      <alignment vertical="center" wrapText="1"/>
    </xf>
    <xf numFmtId="14" fontId="3" fillId="0" borderId="0" xfId="14" applyNumberFormat="1" applyAlignment="1">
      <alignment horizontal="left"/>
    </xf>
    <xf numFmtId="0" fontId="5" fillId="2" borderId="4" xfId="0" applyFont="1" applyFill="1" applyBorder="1" applyAlignment="1">
      <alignment horizontal="right" vertical="center" wrapText="1"/>
    </xf>
    <xf numFmtId="0" fontId="5" fillId="2" borderId="5" xfId="0" applyFont="1" applyFill="1" applyBorder="1" applyAlignment="1">
      <alignment horizontal="right" vertical="center" wrapText="1"/>
    </xf>
    <xf numFmtId="0" fontId="5" fillId="2" borderId="6" xfId="0" applyFont="1" applyFill="1" applyBorder="1" applyAlignment="1">
      <alignment horizontal="right" vertical="center" wrapText="1"/>
    </xf>
  </cellXfs>
  <cellStyles count="18">
    <cellStyle name="Comma" xfId="10" builtinId="3"/>
    <cellStyle name="Comma 6" xfId="12"/>
    <cellStyle name="Comma 6 2" xfId="17"/>
    <cellStyle name="Currency" xfId="7" builtinId="4"/>
    <cellStyle name="Currency 2" xfId="16"/>
    <cellStyle name="Followed Hyperlink" xfId="2" builtinId="9" hidden="1"/>
    <cellStyle name="Followed Hyperlink" xfId="4" builtinId="9" hidden="1"/>
    <cellStyle name="Followed Hyperlink" xfId="6" builtinId="9" hidden="1"/>
    <cellStyle name="Followed Hyperlink" xfId="9" builtinId="9" hidden="1"/>
    <cellStyle name="Hyperlink" xfId="1" builtinId="8" hidden="1"/>
    <cellStyle name="Hyperlink" xfId="3" builtinId="8" hidden="1"/>
    <cellStyle name="Hyperlink" xfId="5" builtinId="8" hidden="1"/>
    <cellStyle name="Hyperlink" xfId="8" builtinId="8" hidden="1"/>
    <cellStyle name="Normal" xfId="0" builtinId="0"/>
    <cellStyle name="Normal 17" xfId="13"/>
    <cellStyle name="Normal 2" xfId="14"/>
    <cellStyle name="Normal 31" xfId="15"/>
    <cellStyle name="Percent" xfId="1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3</xdr:col>
      <xdr:colOff>750094</xdr:colOff>
      <xdr:row>38</xdr:row>
      <xdr:rowOff>95250</xdr:rowOff>
    </xdr:from>
    <xdr:ext cx="184731" cy="264560"/>
    <xdr:sp macro="" textlink="">
      <xdr:nvSpPr>
        <xdr:cNvPr id="3" name="TextBox 2">
          <a:extLst>
            <a:ext uri="{FF2B5EF4-FFF2-40B4-BE49-F238E27FC236}">
              <a16:creationId xmlns="" xmlns:a16="http://schemas.microsoft.com/office/drawing/2014/main" id="{DE551EC1-C969-4FC8-BE0A-96FC7008F380}"/>
            </a:ext>
          </a:extLst>
        </xdr:cNvPr>
        <xdr:cNvSpPr txBox="1"/>
      </xdr:nvSpPr>
      <xdr:spPr>
        <a:xfrm>
          <a:off x="12275344" y="168473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AU"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7"/>
  <sheetViews>
    <sheetView tabSelected="1" showRuler="0" zoomScale="55" zoomScaleNormal="55" zoomScalePageLayoutView="75" workbookViewId="0">
      <selection activeCell="A15" sqref="A15"/>
    </sheetView>
  </sheetViews>
  <sheetFormatPr defaultColWidth="19.109375" defaultRowHeight="14.4" x14ac:dyDescent="0.25"/>
  <cols>
    <col min="1" max="1" width="56.44140625" style="5" bestFit="1" customWidth="1"/>
    <col min="2" max="2" width="87" style="5" customWidth="1"/>
    <col min="3" max="3" width="61" style="125" customWidth="1"/>
    <col min="4" max="4" width="26.33203125" style="6" customWidth="1"/>
    <col min="5" max="5" width="116.33203125" style="6" customWidth="1"/>
    <col min="6" max="16384" width="19.109375" style="5"/>
  </cols>
  <sheetData>
    <row r="1" spans="1:5" x14ac:dyDescent="0.25">
      <c r="A1" s="3"/>
      <c r="B1" s="3"/>
      <c r="C1" s="121"/>
      <c r="D1" s="4"/>
      <c r="E1" s="4"/>
    </row>
    <row r="2" spans="1:5" ht="18" x14ac:dyDescent="0.25">
      <c r="A2" s="69" t="s">
        <v>146</v>
      </c>
      <c r="B2" s="3"/>
      <c r="C2" s="121"/>
      <c r="D2" s="4"/>
      <c r="E2" s="4"/>
    </row>
    <row r="3" spans="1:5" x14ac:dyDescent="0.25">
      <c r="A3" s="3"/>
      <c r="B3" s="3"/>
      <c r="C3" s="121"/>
      <c r="D3" s="4"/>
      <c r="E3" s="4"/>
    </row>
    <row r="4" spans="1:5" x14ac:dyDescent="0.25">
      <c r="A4" s="3" t="s">
        <v>145</v>
      </c>
      <c r="B4" s="3"/>
      <c r="C4" s="121"/>
      <c r="D4" s="4"/>
      <c r="E4" s="4"/>
    </row>
    <row r="5" spans="1:5" x14ac:dyDescent="0.25">
      <c r="A5" s="3" t="s">
        <v>138</v>
      </c>
      <c r="B5" s="3"/>
      <c r="C5" s="121"/>
      <c r="D5" s="4"/>
      <c r="E5" s="4"/>
    </row>
    <row r="6" spans="1:5" x14ac:dyDescent="0.25">
      <c r="A6" s="3" t="s">
        <v>139</v>
      </c>
      <c r="B6" s="3"/>
      <c r="C6" s="121"/>
      <c r="D6" s="4"/>
      <c r="E6" s="4"/>
    </row>
    <row r="7" spans="1:5" x14ac:dyDescent="0.25">
      <c r="A7" s="126" t="s">
        <v>137</v>
      </c>
      <c r="B7" s="3"/>
      <c r="C7" s="121"/>
      <c r="D7" s="4"/>
      <c r="E7" s="4"/>
    </row>
    <row r="8" spans="1:5" x14ac:dyDescent="0.25">
      <c r="A8" s="3" t="s">
        <v>172</v>
      </c>
      <c r="B8" s="3"/>
      <c r="C8" s="121"/>
      <c r="D8" s="4"/>
      <c r="E8" s="4"/>
    </row>
    <row r="9" spans="1:5" x14ac:dyDescent="0.25">
      <c r="A9" s="3" t="s">
        <v>195</v>
      </c>
      <c r="B9" s="3"/>
      <c r="C9" s="121"/>
      <c r="D9" s="4"/>
      <c r="E9" s="4"/>
    </row>
    <row r="10" spans="1:5" x14ac:dyDescent="0.25">
      <c r="A10" s="3"/>
      <c r="B10" s="3"/>
      <c r="C10" s="121"/>
      <c r="D10" s="4"/>
      <c r="E10" s="4"/>
    </row>
    <row r="11" spans="1:5" x14ac:dyDescent="0.25">
      <c r="A11" s="3" t="s">
        <v>140</v>
      </c>
      <c r="B11" s="3"/>
      <c r="C11" s="121"/>
      <c r="D11" s="4"/>
      <c r="E11" s="4"/>
    </row>
    <row r="12" spans="1:5" x14ac:dyDescent="0.25">
      <c r="A12" s="3" t="s">
        <v>141</v>
      </c>
      <c r="B12" s="3"/>
      <c r="C12" s="121"/>
      <c r="D12" s="4"/>
      <c r="E12" s="4"/>
    </row>
    <row r="13" spans="1:5" x14ac:dyDescent="0.25">
      <c r="A13" s="3" t="s">
        <v>142</v>
      </c>
      <c r="B13" s="3"/>
      <c r="C13" s="121"/>
      <c r="D13" s="4"/>
      <c r="E13" s="4"/>
    </row>
    <row r="14" spans="1:5" x14ac:dyDescent="0.25">
      <c r="A14" s="3" t="s">
        <v>197</v>
      </c>
      <c r="B14" s="3"/>
      <c r="C14" s="121"/>
      <c r="D14" s="4"/>
      <c r="E14" s="4"/>
    </row>
    <row r="15" spans="1:5" x14ac:dyDescent="0.25">
      <c r="A15" s="3" t="s">
        <v>143</v>
      </c>
      <c r="B15" s="3"/>
      <c r="C15" s="121"/>
      <c r="D15" s="4"/>
      <c r="E15" s="4"/>
    </row>
    <row r="16" spans="1:5" x14ac:dyDescent="0.25">
      <c r="A16" s="3" t="s">
        <v>144</v>
      </c>
      <c r="B16" s="3"/>
      <c r="C16" s="121"/>
      <c r="D16" s="4"/>
      <c r="E16" s="4"/>
    </row>
    <row r="17" spans="1:5" x14ac:dyDescent="0.25">
      <c r="A17" s="3"/>
      <c r="B17" s="3"/>
      <c r="C17" s="121"/>
      <c r="D17" s="4"/>
      <c r="E17" s="4"/>
    </row>
    <row r="18" spans="1:5" ht="23.4" customHeight="1" x14ac:dyDescent="0.25">
      <c r="A18" s="1" t="s">
        <v>147</v>
      </c>
      <c r="B18" s="1" t="s">
        <v>5</v>
      </c>
      <c r="C18" s="122" t="s">
        <v>10</v>
      </c>
      <c r="D18" s="2" t="s">
        <v>8</v>
      </c>
      <c r="E18" s="2" t="s">
        <v>7</v>
      </c>
    </row>
    <row r="19" spans="1:5" ht="93" customHeight="1" x14ac:dyDescent="0.25">
      <c r="A19" s="7" t="s">
        <v>148</v>
      </c>
      <c r="B19" s="7" t="s">
        <v>173</v>
      </c>
      <c r="C19" s="123" t="s">
        <v>149</v>
      </c>
      <c r="D19" s="119" t="s">
        <v>8</v>
      </c>
      <c r="E19" s="13" t="s">
        <v>150</v>
      </c>
    </row>
    <row r="20" spans="1:5" ht="93" customHeight="1" x14ac:dyDescent="0.25">
      <c r="A20" s="7" t="s">
        <v>164</v>
      </c>
      <c r="B20" s="7" t="s">
        <v>174</v>
      </c>
      <c r="C20" s="123" t="s">
        <v>165</v>
      </c>
      <c r="D20" s="119" t="s">
        <v>152</v>
      </c>
      <c r="E20" s="13" t="s">
        <v>166</v>
      </c>
    </row>
    <row r="21" spans="1:5" ht="78" customHeight="1" x14ac:dyDescent="0.25">
      <c r="A21" s="7" t="s">
        <v>151</v>
      </c>
      <c r="B21" s="7" t="s">
        <v>186</v>
      </c>
      <c r="C21" s="123" t="s">
        <v>187</v>
      </c>
      <c r="D21" s="119" t="s">
        <v>152</v>
      </c>
      <c r="E21" s="15" t="s">
        <v>188</v>
      </c>
    </row>
    <row r="22" spans="1:5" ht="37.799999999999997" customHeight="1" x14ac:dyDescent="0.25">
      <c r="A22" s="18" t="s">
        <v>153</v>
      </c>
      <c r="B22" s="18" t="s">
        <v>154</v>
      </c>
      <c r="C22" s="124" t="s">
        <v>155</v>
      </c>
      <c r="D22" s="120" t="s">
        <v>180</v>
      </c>
      <c r="E22" s="15" t="s">
        <v>156</v>
      </c>
    </row>
    <row r="23" spans="1:5" ht="99.6" customHeight="1" x14ac:dyDescent="0.25">
      <c r="A23" s="18" t="s">
        <v>157</v>
      </c>
      <c r="B23" s="18" t="s">
        <v>158</v>
      </c>
      <c r="C23" s="124" t="s">
        <v>159</v>
      </c>
      <c r="D23" s="120" t="s">
        <v>181</v>
      </c>
      <c r="E23" s="15" t="s">
        <v>175</v>
      </c>
    </row>
    <row r="24" spans="1:5" ht="59.4" customHeight="1" x14ac:dyDescent="0.25">
      <c r="A24" s="18" t="s">
        <v>160</v>
      </c>
      <c r="B24" s="18" t="s">
        <v>161</v>
      </c>
      <c r="C24" s="124" t="s">
        <v>162</v>
      </c>
      <c r="D24" s="120" t="s">
        <v>181</v>
      </c>
      <c r="E24" s="15" t="s">
        <v>163</v>
      </c>
    </row>
    <row r="25" spans="1:5" ht="39.6" customHeight="1" x14ac:dyDescent="0.25">
      <c r="A25" s="18" t="s">
        <v>167</v>
      </c>
      <c r="B25" s="18" t="s">
        <v>168</v>
      </c>
      <c r="C25" s="124" t="s">
        <v>169</v>
      </c>
      <c r="D25" s="119" t="s">
        <v>170</v>
      </c>
      <c r="E25" s="12" t="s">
        <v>171</v>
      </c>
    </row>
    <row r="26" spans="1:5" ht="51.6" customHeight="1" x14ac:dyDescent="0.25">
      <c r="A26" s="18" t="s">
        <v>176</v>
      </c>
      <c r="B26" s="18" t="s">
        <v>177</v>
      </c>
      <c r="C26" s="124" t="s">
        <v>178</v>
      </c>
      <c r="D26" s="119" t="s">
        <v>170</v>
      </c>
      <c r="E26" s="15" t="s">
        <v>179</v>
      </c>
    </row>
    <row r="27" spans="1:5" ht="43.2" customHeight="1" x14ac:dyDescent="0.25">
      <c r="A27" s="18" t="s">
        <v>182</v>
      </c>
      <c r="B27" s="18" t="s">
        <v>183</v>
      </c>
      <c r="C27" s="124" t="s">
        <v>184</v>
      </c>
      <c r="D27" s="119" t="s">
        <v>170</v>
      </c>
      <c r="E27" s="15" t="s">
        <v>185</v>
      </c>
    </row>
    <row r="29" spans="1:5" x14ac:dyDescent="0.25">
      <c r="A29" s="5" t="s">
        <v>189</v>
      </c>
    </row>
    <row r="30" spans="1:5" x14ac:dyDescent="0.25">
      <c r="A30" s="5" t="s">
        <v>190</v>
      </c>
    </row>
    <row r="31" spans="1:5" x14ac:dyDescent="0.25">
      <c r="A31" s="5" t="s">
        <v>195</v>
      </c>
    </row>
    <row r="33" spans="1:1" x14ac:dyDescent="0.25">
      <c r="A33" s="5" t="s">
        <v>191</v>
      </c>
    </row>
    <row r="34" spans="1:1" x14ac:dyDescent="0.25">
      <c r="A34" s="5" t="s">
        <v>192</v>
      </c>
    </row>
    <row r="35" spans="1:1" x14ac:dyDescent="0.25">
      <c r="A35" s="5" t="s">
        <v>193</v>
      </c>
    </row>
    <row r="36" spans="1:1" x14ac:dyDescent="0.25">
      <c r="A36" s="5" t="s">
        <v>194</v>
      </c>
    </row>
    <row r="37" spans="1:1" x14ac:dyDescent="0.25">
      <c r="A37" s="5" t="s">
        <v>196</v>
      </c>
    </row>
  </sheetData>
  <pageMargins left="0.7" right="0.7" top="0.75" bottom="0.75" header="0.3" footer="0.3"/>
  <pageSetup paperSize="8" scale="65" fitToHeight="0" orientation="landscape" verticalDpi="300" r:id="rId1"/>
  <headerFooter>
    <oddHeader xml:space="preserve">&amp;L&amp;"Arial Black,Regular"&amp;20Sales Meeting Minutes - General Business&amp;16
&amp;"Arial,Regular"&amp;20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8"/>
  <sheetViews>
    <sheetView showRuler="0" zoomScaleNormal="100" zoomScalePageLayoutView="87" workbookViewId="0">
      <pane xSplit="6" ySplit="6" topLeftCell="H7" activePane="bottomRight" state="frozen"/>
      <selection activeCell="B1" sqref="B1"/>
      <selection pane="topRight" activeCell="J1" sqref="J1"/>
      <selection pane="bottomLeft" activeCell="B7" sqref="B7"/>
      <selection pane="bottomRight" activeCell="A11" sqref="A11:E11"/>
    </sheetView>
  </sheetViews>
  <sheetFormatPr defaultColWidth="10.88671875" defaultRowHeight="18" outlineLevelCol="1" x14ac:dyDescent="0.25"/>
  <cols>
    <col min="1" max="1" width="15.109375" style="36" bestFit="1" customWidth="1"/>
    <col min="2" max="2" width="23.5546875" style="35" bestFit="1" customWidth="1"/>
    <col min="3" max="3" width="43" style="35" bestFit="1" customWidth="1"/>
    <col min="4" max="4" width="20.33203125" style="37" bestFit="1" customWidth="1"/>
    <col min="5" max="5" width="19.109375" style="38" bestFit="1" customWidth="1"/>
    <col min="6" max="6" width="14.33203125" style="37" bestFit="1" customWidth="1"/>
    <col min="7" max="8" width="14.33203125" style="72" customWidth="1" outlineLevel="1"/>
    <col min="9" max="9" width="18.109375" style="35" customWidth="1"/>
    <col min="10" max="10" width="14.6640625" style="35" customWidth="1"/>
    <col min="11" max="12" width="10.88671875" style="35"/>
    <col min="13" max="13" width="16.109375" style="35" customWidth="1"/>
    <col min="14" max="14" width="45.109375" style="35" bestFit="1" customWidth="1"/>
    <col min="15" max="15" width="16.109375" style="35" customWidth="1"/>
    <col min="16" max="16384" width="10.88671875" style="35"/>
  </cols>
  <sheetData>
    <row r="1" spans="1:15" x14ac:dyDescent="0.35">
      <c r="A1" s="61" t="s">
        <v>17</v>
      </c>
      <c r="B1"/>
      <c r="C1"/>
      <c r="D1"/>
      <c r="E1"/>
      <c r="F1" s="43"/>
      <c r="G1" s="44"/>
      <c r="H1" s="44"/>
      <c r="I1" s="42"/>
      <c r="J1" s="42"/>
      <c r="K1" s="42"/>
      <c r="L1"/>
      <c r="M1"/>
      <c r="N1"/>
      <c r="O1"/>
    </row>
    <row r="2" spans="1:15" x14ac:dyDescent="0.25">
      <c r="A2" s="60" t="s">
        <v>11</v>
      </c>
      <c r="B2" s="127">
        <v>44153</v>
      </c>
      <c r="C2" s="127"/>
      <c r="D2"/>
      <c r="E2"/>
      <c r="F2" s="43"/>
      <c r="G2" s="44"/>
      <c r="H2" s="44"/>
      <c r="I2" s="42"/>
      <c r="J2" s="42"/>
      <c r="K2" s="42"/>
      <c r="L2" s="73"/>
      <c r="M2"/>
      <c r="N2"/>
      <c r="O2"/>
    </row>
    <row r="3" spans="1:15" x14ac:dyDescent="0.25">
      <c r="A3" s="60" t="s">
        <v>18</v>
      </c>
      <c r="B3" s="58" t="s">
        <v>59</v>
      </c>
      <c r="C3" s="58"/>
      <c r="D3"/>
      <c r="E3"/>
      <c r="F3" s="43"/>
      <c r="G3" s="44"/>
      <c r="H3" s="44"/>
      <c r="I3" s="42"/>
      <c r="J3" s="42"/>
      <c r="K3" s="42"/>
      <c r="L3"/>
      <c r="M3"/>
      <c r="N3"/>
      <c r="O3"/>
    </row>
    <row r="4" spans="1:15" x14ac:dyDescent="0.25">
      <c r="A4" s="59" t="s">
        <v>12</v>
      </c>
      <c r="B4" s="58" t="s">
        <v>58</v>
      </c>
      <c r="C4" s="58"/>
      <c r="D4"/>
      <c r="E4"/>
      <c r="F4" s="43"/>
      <c r="G4" s="44"/>
      <c r="H4" s="44"/>
      <c r="I4" s="42"/>
      <c r="J4" s="42"/>
      <c r="K4" s="42"/>
      <c r="L4"/>
      <c r="M4"/>
      <c r="N4"/>
      <c r="O4"/>
    </row>
    <row r="5" spans="1:15" x14ac:dyDescent="0.25">
      <c r="A5"/>
      <c r="B5"/>
      <c r="C5"/>
      <c r="D5"/>
      <c r="E5"/>
      <c r="F5" s="43"/>
      <c r="G5" s="44"/>
      <c r="H5" s="44"/>
      <c r="I5" s="42"/>
      <c r="J5" s="42"/>
      <c r="K5" s="42"/>
      <c r="L5"/>
      <c r="M5"/>
      <c r="N5"/>
      <c r="O5"/>
    </row>
    <row r="6" spans="1:15" ht="28.8" x14ac:dyDescent="0.25">
      <c r="A6" s="52" t="s">
        <v>6</v>
      </c>
      <c r="B6" s="57" t="s">
        <v>52</v>
      </c>
      <c r="C6" s="57" t="s">
        <v>2</v>
      </c>
      <c r="D6" s="52" t="s">
        <v>1</v>
      </c>
      <c r="E6" s="56" t="s">
        <v>51</v>
      </c>
      <c r="F6" s="53" t="s">
        <v>50</v>
      </c>
      <c r="G6" s="55" t="s">
        <v>54</v>
      </c>
      <c r="H6" s="55" t="s">
        <v>55</v>
      </c>
      <c r="I6" s="54" t="s">
        <v>49</v>
      </c>
      <c r="J6" s="54" t="s">
        <v>48</v>
      </c>
      <c r="K6" s="54" t="s">
        <v>47</v>
      </c>
      <c r="L6" s="53" t="s">
        <v>46</v>
      </c>
      <c r="M6" s="52" t="s">
        <v>0</v>
      </c>
      <c r="N6" s="52" t="s">
        <v>7</v>
      </c>
      <c r="O6" s="52" t="s">
        <v>9</v>
      </c>
    </row>
    <row r="7" spans="1:15" s="62" customFormat="1" x14ac:dyDescent="0.2">
      <c r="A7" s="49">
        <v>130713</v>
      </c>
      <c r="B7" s="48" t="s">
        <v>44</v>
      </c>
      <c r="C7" s="85" t="s">
        <v>43</v>
      </c>
      <c r="D7" s="47" t="s">
        <v>27</v>
      </c>
      <c r="E7" s="86">
        <v>177910</v>
      </c>
      <c r="F7" s="63">
        <v>0.2</v>
      </c>
      <c r="G7" s="64">
        <v>8750.9699999999993</v>
      </c>
      <c r="H7" s="74"/>
      <c r="I7" s="65">
        <f>+G7+H7</f>
        <v>8750.9699999999993</v>
      </c>
      <c r="J7" s="65">
        <v>71270.86</v>
      </c>
      <c r="K7" s="65">
        <f t="shared" ref="K7:K36" si="0">+I7-J7</f>
        <v>-62519.89</v>
      </c>
      <c r="L7" s="84">
        <f t="shared" ref="L7:L44" si="1">IFERROR(K7/J7,0%)</f>
        <v>-0.87721531632984362</v>
      </c>
      <c r="M7" s="78">
        <v>44317</v>
      </c>
      <c r="N7" s="79" t="s">
        <v>98</v>
      </c>
      <c r="O7" s="67"/>
    </row>
    <row r="8" spans="1:15" s="62" customFormat="1" x14ac:dyDescent="0.2">
      <c r="A8" s="87">
        <v>130407</v>
      </c>
      <c r="B8" s="88" t="s">
        <v>26</v>
      </c>
      <c r="C8" s="89" t="s">
        <v>42</v>
      </c>
      <c r="D8" s="90" t="s">
        <v>37</v>
      </c>
      <c r="E8" s="91">
        <v>1636000</v>
      </c>
      <c r="F8" s="63">
        <v>0.2</v>
      </c>
      <c r="G8" s="64">
        <v>1109962.01</v>
      </c>
      <c r="H8" s="64"/>
      <c r="I8" s="65">
        <f t="shared" ref="I8:I36" si="2">+G8+H8</f>
        <v>1109962.01</v>
      </c>
      <c r="J8" s="65">
        <v>944501.03</v>
      </c>
      <c r="K8" s="65">
        <f t="shared" si="0"/>
        <v>165460.97999999998</v>
      </c>
      <c r="L8" s="63">
        <f t="shared" si="1"/>
        <v>0.17518348285972751</v>
      </c>
      <c r="M8" s="66"/>
      <c r="N8" s="67"/>
      <c r="O8" s="67"/>
    </row>
    <row r="9" spans="1:15" s="62" customFormat="1" x14ac:dyDescent="0.2">
      <c r="A9" s="87">
        <v>130942</v>
      </c>
      <c r="B9" s="88" t="s">
        <v>56</v>
      </c>
      <c r="C9" s="89" t="s">
        <v>57</v>
      </c>
      <c r="D9" s="90" t="s">
        <v>28</v>
      </c>
      <c r="E9" s="91">
        <v>553591</v>
      </c>
      <c r="F9" s="63">
        <v>0.37</v>
      </c>
      <c r="G9" s="64">
        <v>254738.81</v>
      </c>
      <c r="H9" s="74"/>
      <c r="I9" s="65">
        <f t="shared" si="2"/>
        <v>254738.81</v>
      </c>
      <c r="J9" s="65">
        <v>294660.63</v>
      </c>
      <c r="K9" s="65">
        <f t="shared" si="0"/>
        <v>-39921.820000000007</v>
      </c>
      <c r="L9" s="84">
        <f t="shared" si="1"/>
        <v>-0.13548406517694611</v>
      </c>
      <c r="M9" s="66">
        <v>44531</v>
      </c>
      <c r="N9" s="67" t="s">
        <v>99</v>
      </c>
      <c r="O9" s="67"/>
    </row>
    <row r="10" spans="1:15" s="62" customFormat="1" x14ac:dyDescent="0.2">
      <c r="A10" s="49">
        <v>130504</v>
      </c>
      <c r="B10" s="48" t="s">
        <v>3</v>
      </c>
      <c r="C10" s="51" t="s">
        <v>41</v>
      </c>
      <c r="D10" s="47" t="s">
        <v>37</v>
      </c>
      <c r="E10" s="86">
        <v>4266560.07</v>
      </c>
      <c r="F10" s="63">
        <v>0.3</v>
      </c>
      <c r="G10" s="64">
        <v>3763809.8</v>
      </c>
      <c r="H10" s="64"/>
      <c r="I10" s="65">
        <f t="shared" si="2"/>
        <v>3763809.8</v>
      </c>
      <c r="J10" s="65">
        <v>2712436.42</v>
      </c>
      <c r="K10" s="65">
        <f t="shared" si="0"/>
        <v>1051373.3799999999</v>
      </c>
      <c r="L10" s="63">
        <f t="shared" si="1"/>
        <v>0.38761217488740252</v>
      </c>
      <c r="M10" s="66"/>
      <c r="N10" s="67"/>
      <c r="O10" s="67"/>
    </row>
    <row r="11" spans="1:15" s="62" customFormat="1" x14ac:dyDescent="0.2">
      <c r="A11" s="49">
        <v>118637</v>
      </c>
      <c r="B11" s="48" t="s">
        <v>39</v>
      </c>
      <c r="C11" s="51" t="s">
        <v>38</v>
      </c>
      <c r="D11" s="47" t="s">
        <v>27</v>
      </c>
      <c r="E11" s="86">
        <v>307512</v>
      </c>
      <c r="F11" s="63">
        <v>0.15</v>
      </c>
      <c r="G11" s="64">
        <v>404345.86</v>
      </c>
      <c r="H11" s="64"/>
      <c r="I11" s="65">
        <f t="shared" si="2"/>
        <v>404345.86</v>
      </c>
      <c r="J11" s="65">
        <v>332281.52</v>
      </c>
      <c r="K11" s="65">
        <f t="shared" si="0"/>
        <v>72064.339999999967</v>
      </c>
      <c r="L11" s="63">
        <f t="shared" si="1"/>
        <v>0.21687736350790729</v>
      </c>
      <c r="M11" s="66" t="s">
        <v>100</v>
      </c>
      <c r="N11" s="67" t="s">
        <v>101</v>
      </c>
      <c r="O11" s="67"/>
    </row>
    <row r="12" spans="1:15" s="62" customFormat="1" x14ac:dyDescent="0.2">
      <c r="A12" s="87">
        <v>130110</v>
      </c>
      <c r="B12" s="88" t="s">
        <v>30</v>
      </c>
      <c r="C12" s="89" t="s">
        <v>29</v>
      </c>
      <c r="D12" s="90" t="s">
        <v>28</v>
      </c>
      <c r="E12" s="91">
        <v>30488</v>
      </c>
      <c r="F12" s="63">
        <v>0.19</v>
      </c>
      <c r="G12" s="64">
        <v>14622</v>
      </c>
      <c r="H12" s="74"/>
      <c r="I12" s="65">
        <f t="shared" si="2"/>
        <v>14622</v>
      </c>
      <c r="J12" s="65">
        <v>23413.360000000001</v>
      </c>
      <c r="K12" s="65">
        <f t="shared" si="0"/>
        <v>-8791.36</v>
      </c>
      <c r="L12" s="84">
        <f t="shared" si="1"/>
        <v>-0.37548476596268116</v>
      </c>
      <c r="M12" s="66">
        <v>44256</v>
      </c>
      <c r="N12" s="67" t="s">
        <v>102</v>
      </c>
      <c r="O12" s="67"/>
    </row>
    <row r="13" spans="1:15" s="62" customFormat="1" ht="18.75" customHeight="1" x14ac:dyDescent="0.2">
      <c r="A13" s="87">
        <v>130801</v>
      </c>
      <c r="B13" s="88" t="s">
        <v>36</v>
      </c>
      <c r="C13" s="89" t="s">
        <v>35</v>
      </c>
      <c r="D13" s="90" t="s">
        <v>28</v>
      </c>
      <c r="E13" s="91">
        <v>89744</v>
      </c>
      <c r="F13" s="63">
        <v>0.18</v>
      </c>
      <c r="G13" s="64">
        <v>37176.1</v>
      </c>
      <c r="H13" s="74"/>
      <c r="I13" s="65">
        <f t="shared" si="2"/>
        <v>37176.1</v>
      </c>
      <c r="J13" s="65">
        <v>73116.399999999994</v>
      </c>
      <c r="K13" s="65">
        <f t="shared" si="0"/>
        <v>-35940.299999999996</v>
      </c>
      <c r="L13" s="84">
        <f t="shared" si="1"/>
        <v>-0.49154909158547189</v>
      </c>
      <c r="M13" s="66">
        <v>44287</v>
      </c>
      <c r="N13" s="67" t="s">
        <v>117</v>
      </c>
      <c r="O13" s="67"/>
    </row>
    <row r="14" spans="1:15" s="62" customFormat="1" x14ac:dyDescent="0.2">
      <c r="A14" s="87">
        <v>130716</v>
      </c>
      <c r="B14" s="88" t="s">
        <v>33</v>
      </c>
      <c r="C14" s="89" t="s">
        <v>34</v>
      </c>
      <c r="D14" s="90" t="s">
        <v>28</v>
      </c>
      <c r="E14" s="91">
        <v>19165</v>
      </c>
      <c r="F14" s="75">
        <v>0.19</v>
      </c>
      <c r="G14" s="76"/>
      <c r="H14" s="97"/>
      <c r="I14" s="77">
        <f t="shared" ref="I14:I16" si="3">+G14+H14</f>
        <v>0</v>
      </c>
      <c r="J14" s="77">
        <v>11267.55</v>
      </c>
      <c r="K14" s="77">
        <f t="shared" ref="K14" si="4">+I14-J14</f>
        <v>-11267.55</v>
      </c>
      <c r="L14" s="98">
        <f t="shared" ref="L14" si="5">IFERROR(K14/J14,0%)</f>
        <v>-1</v>
      </c>
      <c r="M14" s="78">
        <v>44287</v>
      </c>
      <c r="N14" s="79" t="s">
        <v>104</v>
      </c>
      <c r="O14" s="79"/>
    </row>
    <row r="15" spans="1:15" s="62" customFormat="1" x14ac:dyDescent="0.2">
      <c r="A15" s="87">
        <v>130717</v>
      </c>
      <c r="B15" s="88" t="s">
        <v>33</v>
      </c>
      <c r="C15" s="89" t="s">
        <v>32</v>
      </c>
      <c r="D15" s="90" t="s">
        <v>31</v>
      </c>
      <c r="E15" s="91">
        <v>22970</v>
      </c>
      <c r="F15" s="63">
        <v>0.18</v>
      </c>
      <c r="G15" s="64">
        <v>21683</v>
      </c>
      <c r="H15" s="64"/>
      <c r="I15" s="50">
        <f>+G15+H15</f>
        <v>21683</v>
      </c>
      <c r="J15" s="65">
        <v>15094.73</v>
      </c>
      <c r="K15" s="65">
        <f>+I15-J15</f>
        <v>6588.27</v>
      </c>
      <c r="L15" s="63">
        <f>IFERROR(K15/J15,0%)</f>
        <v>0.43646159951188268</v>
      </c>
      <c r="M15" s="66"/>
      <c r="N15" s="67"/>
      <c r="O15" s="67"/>
    </row>
    <row r="16" spans="1:15" s="62" customFormat="1" ht="22.8" x14ac:dyDescent="0.2">
      <c r="A16" s="87">
        <v>118676</v>
      </c>
      <c r="B16" s="88" t="s">
        <v>60</v>
      </c>
      <c r="C16" s="89" t="s">
        <v>61</v>
      </c>
      <c r="D16" s="90" t="s">
        <v>27</v>
      </c>
      <c r="E16" s="91">
        <v>55545</v>
      </c>
      <c r="F16" s="75">
        <v>0.18</v>
      </c>
      <c r="G16" s="76">
        <v>58685</v>
      </c>
      <c r="H16" s="76"/>
      <c r="I16" s="77">
        <f t="shared" si="3"/>
        <v>58685</v>
      </c>
      <c r="J16" s="77">
        <v>50085.78</v>
      </c>
      <c r="K16" s="77">
        <f t="shared" ref="K16" si="6">+I16-J16</f>
        <v>8599.2200000000012</v>
      </c>
      <c r="L16" s="75">
        <f t="shared" ref="L16" si="7">IFERROR(K16/J16,0%)</f>
        <v>0.17168984889523536</v>
      </c>
      <c r="M16" s="78" t="s">
        <v>100</v>
      </c>
      <c r="N16" s="79"/>
      <c r="O16" s="79"/>
    </row>
    <row r="17" spans="1:15" s="62" customFormat="1" x14ac:dyDescent="0.2">
      <c r="A17" s="87">
        <v>130951</v>
      </c>
      <c r="B17" s="88" t="s">
        <v>62</v>
      </c>
      <c r="C17" s="89" t="s">
        <v>63</v>
      </c>
      <c r="D17" s="90" t="s">
        <v>28</v>
      </c>
      <c r="E17" s="91">
        <v>54000</v>
      </c>
      <c r="F17" s="75">
        <v>0.18</v>
      </c>
      <c r="G17" s="76">
        <v>28528</v>
      </c>
      <c r="H17" s="97"/>
      <c r="I17" s="77">
        <f t="shared" si="2"/>
        <v>28528</v>
      </c>
      <c r="J17" s="77">
        <v>38674.019999999997</v>
      </c>
      <c r="K17" s="77">
        <f t="shared" si="0"/>
        <v>-10146.019999999997</v>
      </c>
      <c r="L17" s="98">
        <f t="shared" si="1"/>
        <v>-0.26234717776946898</v>
      </c>
      <c r="M17" s="78">
        <v>44317</v>
      </c>
      <c r="N17" s="79" t="s">
        <v>105</v>
      </c>
      <c r="O17" s="79"/>
    </row>
    <row r="18" spans="1:15" s="62" customFormat="1" x14ac:dyDescent="0.2">
      <c r="A18" s="87">
        <v>130835</v>
      </c>
      <c r="B18" s="88" t="s">
        <v>64</v>
      </c>
      <c r="C18" s="89" t="s">
        <v>65</v>
      </c>
      <c r="D18" s="90" t="s">
        <v>28</v>
      </c>
      <c r="E18" s="91">
        <v>69317</v>
      </c>
      <c r="F18" s="75">
        <v>0.23</v>
      </c>
      <c r="G18" s="76"/>
      <c r="H18" s="97"/>
      <c r="I18" s="77">
        <f t="shared" si="2"/>
        <v>0</v>
      </c>
      <c r="J18" s="77">
        <v>39681.279999999999</v>
      </c>
      <c r="K18" s="77">
        <f t="shared" si="0"/>
        <v>-39681.279999999999</v>
      </c>
      <c r="L18" s="98">
        <f t="shared" si="1"/>
        <v>-1</v>
      </c>
      <c r="M18" s="78">
        <v>44287</v>
      </c>
      <c r="N18" s="79" t="s">
        <v>116</v>
      </c>
      <c r="O18" s="79"/>
    </row>
    <row r="19" spans="1:15" s="62" customFormat="1" x14ac:dyDescent="0.2">
      <c r="A19" s="87">
        <v>130394</v>
      </c>
      <c r="B19" s="88" t="s">
        <v>66</v>
      </c>
      <c r="C19" s="89" t="s">
        <v>67</v>
      </c>
      <c r="D19" s="90" t="s">
        <v>27</v>
      </c>
      <c r="E19" s="91">
        <v>82980</v>
      </c>
      <c r="F19" s="75">
        <v>0.2</v>
      </c>
      <c r="G19" s="76"/>
      <c r="H19" s="97"/>
      <c r="I19" s="77">
        <f t="shared" si="2"/>
        <v>0</v>
      </c>
      <c r="J19" s="77">
        <v>2700</v>
      </c>
      <c r="K19" s="77">
        <f t="shared" si="0"/>
        <v>-2700</v>
      </c>
      <c r="L19" s="98">
        <f t="shared" si="1"/>
        <v>-1</v>
      </c>
      <c r="M19" s="105" t="s">
        <v>106</v>
      </c>
      <c r="N19" s="105" t="s">
        <v>107</v>
      </c>
      <c r="O19" s="79"/>
    </row>
    <row r="20" spans="1:15" s="62" customFormat="1" x14ac:dyDescent="0.2">
      <c r="A20" s="87">
        <v>130015</v>
      </c>
      <c r="B20" s="88" t="s">
        <v>45</v>
      </c>
      <c r="C20" s="89" t="s">
        <v>68</v>
      </c>
      <c r="D20" s="90" t="s">
        <v>28</v>
      </c>
      <c r="E20" s="92">
        <v>2095000</v>
      </c>
      <c r="F20" s="75">
        <v>0.25</v>
      </c>
      <c r="G20" s="76">
        <v>20895</v>
      </c>
      <c r="H20" s="97"/>
      <c r="I20" s="77">
        <f t="shared" si="2"/>
        <v>20895</v>
      </c>
      <c r="J20" s="77">
        <v>23878.6</v>
      </c>
      <c r="K20" s="77">
        <f t="shared" si="0"/>
        <v>-2983.5999999999985</v>
      </c>
      <c r="L20" s="98">
        <f t="shared" si="1"/>
        <v>-0.12494869883494002</v>
      </c>
      <c r="M20" s="78" t="s">
        <v>109</v>
      </c>
      <c r="N20" s="79" t="s">
        <v>108</v>
      </c>
      <c r="O20" s="79"/>
    </row>
    <row r="21" spans="1:15" s="62" customFormat="1" ht="22.8" x14ac:dyDescent="0.2">
      <c r="A21" s="87">
        <v>130978</v>
      </c>
      <c r="B21" s="88" t="s">
        <v>69</v>
      </c>
      <c r="C21" s="89" t="s">
        <v>70</v>
      </c>
      <c r="D21" s="90" t="s">
        <v>28</v>
      </c>
      <c r="E21" s="91">
        <v>21276</v>
      </c>
      <c r="F21" s="80">
        <v>0.21</v>
      </c>
      <c r="G21" s="81"/>
      <c r="H21" s="99"/>
      <c r="I21" s="77">
        <f t="shared" si="2"/>
        <v>0</v>
      </c>
      <c r="J21" s="82">
        <v>1240</v>
      </c>
      <c r="K21" s="82">
        <f t="shared" si="0"/>
        <v>-1240</v>
      </c>
      <c r="L21" s="98">
        <f t="shared" si="1"/>
        <v>-1</v>
      </c>
      <c r="M21" s="106">
        <v>44287</v>
      </c>
      <c r="N21" s="83" t="s">
        <v>110</v>
      </c>
      <c r="O21" s="83"/>
    </row>
    <row r="22" spans="1:15" s="62" customFormat="1" ht="22.8" x14ac:dyDescent="0.2">
      <c r="A22" s="87">
        <v>131034</v>
      </c>
      <c r="B22" s="88" t="s">
        <v>69</v>
      </c>
      <c r="C22" s="89" t="s">
        <v>71</v>
      </c>
      <c r="D22" s="90" t="s">
        <v>28</v>
      </c>
      <c r="E22" s="91">
        <v>12000</v>
      </c>
      <c r="F22" s="80">
        <v>0.18</v>
      </c>
      <c r="G22" s="81">
        <v>7200</v>
      </c>
      <c r="H22" s="81"/>
      <c r="I22" s="77">
        <f t="shared" si="2"/>
        <v>7200</v>
      </c>
      <c r="J22" s="82">
        <v>3134</v>
      </c>
      <c r="K22" s="82">
        <f t="shared" si="0"/>
        <v>4066</v>
      </c>
      <c r="L22" s="75">
        <f t="shared" si="1"/>
        <v>1.2973835354179961</v>
      </c>
      <c r="M22" s="78" t="s">
        <v>100</v>
      </c>
      <c r="N22" s="83" t="s">
        <v>111</v>
      </c>
      <c r="O22" s="83"/>
    </row>
    <row r="23" spans="1:15" s="62" customFormat="1" x14ac:dyDescent="0.2">
      <c r="A23" s="87">
        <v>130847</v>
      </c>
      <c r="B23" s="88" t="s">
        <v>72</v>
      </c>
      <c r="C23" s="89" t="s">
        <v>73</v>
      </c>
      <c r="D23" s="90" t="s">
        <v>27</v>
      </c>
      <c r="E23" s="91">
        <v>75000</v>
      </c>
      <c r="F23" s="80">
        <v>0.18</v>
      </c>
      <c r="G23" s="93">
        <v>14912</v>
      </c>
      <c r="H23" s="100"/>
      <c r="I23" s="77">
        <f t="shared" si="2"/>
        <v>14912</v>
      </c>
      <c r="J23" s="94">
        <v>44064.1</v>
      </c>
      <c r="K23" s="82">
        <f t="shared" si="0"/>
        <v>-29152.1</v>
      </c>
      <c r="L23" s="98">
        <f t="shared" si="1"/>
        <v>-0.66158391978957931</v>
      </c>
      <c r="M23" s="95">
        <v>44348</v>
      </c>
      <c r="N23" s="96" t="s">
        <v>112</v>
      </c>
      <c r="O23" s="96"/>
    </row>
    <row r="24" spans="1:15" s="62" customFormat="1" x14ac:dyDescent="0.2">
      <c r="A24" s="87">
        <v>130640</v>
      </c>
      <c r="B24" s="88" t="s">
        <v>36</v>
      </c>
      <c r="C24" s="89" t="s">
        <v>74</v>
      </c>
      <c r="D24" s="90" t="s">
        <v>27</v>
      </c>
      <c r="E24" s="91">
        <v>314872</v>
      </c>
      <c r="F24" s="80">
        <v>0.18</v>
      </c>
      <c r="G24" s="93">
        <v>23526.75</v>
      </c>
      <c r="H24" s="100"/>
      <c r="I24" s="77">
        <f t="shared" si="2"/>
        <v>23526.75</v>
      </c>
      <c r="J24" s="94">
        <v>59353.919999999998</v>
      </c>
      <c r="K24" s="82">
        <f t="shared" si="0"/>
        <v>-35827.17</v>
      </c>
      <c r="L24" s="98">
        <f t="shared" si="1"/>
        <v>-0.60361927232438906</v>
      </c>
      <c r="M24" s="95">
        <v>44348</v>
      </c>
      <c r="N24" s="96" t="s">
        <v>103</v>
      </c>
      <c r="O24" s="96"/>
    </row>
    <row r="25" spans="1:15" s="62" customFormat="1" x14ac:dyDescent="0.2">
      <c r="A25" s="87">
        <v>131118</v>
      </c>
      <c r="B25" s="88" t="s">
        <v>40</v>
      </c>
      <c r="C25" s="89" t="s">
        <v>75</v>
      </c>
      <c r="D25" s="90" t="s">
        <v>28</v>
      </c>
      <c r="E25" s="91">
        <v>35700</v>
      </c>
      <c r="F25" s="80">
        <v>0.18</v>
      </c>
      <c r="G25" s="93">
        <v>37050</v>
      </c>
      <c r="H25" s="93"/>
      <c r="I25" s="77">
        <f t="shared" si="2"/>
        <v>37050</v>
      </c>
      <c r="J25" s="94">
        <v>31982.34</v>
      </c>
      <c r="K25" s="82">
        <f t="shared" si="0"/>
        <v>5067.66</v>
      </c>
      <c r="L25" s="75">
        <f t="shared" si="1"/>
        <v>0.15845182059849278</v>
      </c>
      <c r="M25" s="95" t="s">
        <v>100</v>
      </c>
      <c r="N25" s="96"/>
      <c r="O25" s="96"/>
    </row>
    <row r="26" spans="1:15" s="62" customFormat="1" x14ac:dyDescent="0.2">
      <c r="A26" s="87">
        <v>130900</v>
      </c>
      <c r="B26" s="88" t="s">
        <v>76</v>
      </c>
      <c r="C26" s="89" t="s">
        <v>77</v>
      </c>
      <c r="D26" s="90" t="s">
        <v>28</v>
      </c>
      <c r="E26" s="91">
        <v>46990</v>
      </c>
      <c r="F26" s="80">
        <v>0.18</v>
      </c>
      <c r="G26" s="93">
        <v>26415.200000000001</v>
      </c>
      <c r="H26" s="93"/>
      <c r="I26" s="77">
        <f t="shared" si="2"/>
        <v>26415.200000000001</v>
      </c>
      <c r="J26" s="94">
        <v>38369.49</v>
      </c>
      <c r="K26" s="82">
        <f t="shared" si="0"/>
        <v>-11954.289999999997</v>
      </c>
      <c r="L26" s="75">
        <f t="shared" si="1"/>
        <v>-0.31155717733021726</v>
      </c>
      <c r="M26" s="95"/>
      <c r="N26" s="107" t="s">
        <v>115</v>
      </c>
      <c r="O26" s="96"/>
    </row>
    <row r="27" spans="1:15" s="62" customFormat="1" x14ac:dyDescent="0.2">
      <c r="A27" s="87">
        <v>131144</v>
      </c>
      <c r="B27" s="88" t="s">
        <v>78</v>
      </c>
      <c r="C27" s="89" t="s">
        <v>79</v>
      </c>
      <c r="D27" s="90" t="s">
        <v>27</v>
      </c>
      <c r="E27" s="91">
        <v>170780</v>
      </c>
      <c r="F27" s="80">
        <v>0.18</v>
      </c>
      <c r="G27" s="93"/>
      <c r="H27" s="93"/>
      <c r="I27" s="77">
        <f t="shared" si="2"/>
        <v>0</v>
      </c>
      <c r="J27" s="94"/>
      <c r="K27" s="82">
        <f t="shared" si="0"/>
        <v>0</v>
      </c>
      <c r="L27" s="75">
        <f t="shared" si="1"/>
        <v>0</v>
      </c>
      <c r="M27" s="95">
        <v>44348</v>
      </c>
      <c r="N27" s="96" t="s">
        <v>110</v>
      </c>
      <c r="O27" s="96"/>
    </row>
    <row r="28" spans="1:15" s="62" customFormat="1" x14ac:dyDescent="0.2">
      <c r="A28" s="87">
        <v>131070</v>
      </c>
      <c r="B28" s="88" t="s">
        <v>80</v>
      </c>
      <c r="C28" s="89" t="s">
        <v>81</v>
      </c>
      <c r="D28" s="90" t="s">
        <v>27</v>
      </c>
      <c r="E28" s="91">
        <v>6790</v>
      </c>
      <c r="F28" s="80">
        <v>0.18</v>
      </c>
      <c r="G28" s="93">
        <v>6998.22</v>
      </c>
      <c r="H28" s="93"/>
      <c r="I28" s="77">
        <f t="shared" si="2"/>
        <v>6998.22</v>
      </c>
      <c r="J28" s="94">
        <v>5257.85</v>
      </c>
      <c r="K28" s="82">
        <f t="shared" si="0"/>
        <v>1740.37</v>
      </c>
      <c r="L28" s="75">
        <f t="shared" si="1"/>
        <v>0.33100411765265264</v>
      </c>
      <c r="M28" s="95" t="s">
        <v>100</v>
      </c>
      <c r="N28" s="96" t="s">
        <v>113</v>
      </c>
      <c r="O28" s="96"/>
    </row>
    <row r="29" spans="1:15" s="62" customFormat="1" x14ac:dyDescent="0.2">
      <c r="A29" s="87">
        <v>131208</v>
      </c>
      <c r="B29" s="88" t="s">
        <v>82</v>
      </c>
      <c r="C29" s="89" t="s">
        <v>83</v>
      </c>
      <c r="D29" s="90" t="s">
        <v>27</v>
      </c>
      <c r="E29" s="91">
        <v>5280</v>
      </c>
      <c r="F29" s="80">
        <v>0.18</v>
      </c>
      <c r="G29" s="93">
        <v>5208</v>
      </c>
      <c r="H29" s="93"/>
      <c r="I29" s="77">
        <f t="shared" si="2"/>
        <v>5208</v>
      </c>
      <c r="J29" s="94">
        <v>4291.6899999999996</v>
      </c>
      <c r="K29" s="82">
        <f t="shared" si="0"/>
        <v>916.3100000000004</v>
      </c>
      <c r="L29" s="75">
        <f t="shared" si="1"/>
        <v>0.21350796539358632</v>
      </c>
      <c r="M29" s="95" t="s">
        <v>100</v>
      </c>
      <c r="N29" s="96"/>
      <c r="O29" s="96"/>
    </row>
    <row r="30" spans="1:15" s="62" customFormat="1" x14ac:dyDescent="0.2">
      <c r="A30" s="87">
        <v>130663</v>
      </c>
      <c r="B30" s="88" t="s">
        <v>84</v>
      </c>
      <c r="C30" s="89" t="s">
        <v>85</v>
      </c>
      <c r="D30" s="90" t="s">
        <v>27</v>
      </c>
      <c r="E30" s="91">
        <v>49175</v>
      </c>
      <c r="F30" s="80">
        <v>0.18</v>
      </c>
      <c r="G30" s="93">
        <v>13663</v>
      </c>
      <c r="H30" s="100"/>
      <c r="I30" s="77">
        <f t="shared" si="2"/>
        <v>13663</v>
      </c>
      <c r="J30" s="94">
        <v>41053.67</v>
      </c>
      <c r="K30" s="82">
        <f t="shared" si="0"/>
        <v>-27390.67</v>
      </c>
      <c r="L30" s="98">
        <f t="shared" si="1"/>
        <v>-0.66719175167530698</v>
      </c>
      <c r="M30" s="95">
        <v>44256</v>
      </c>
      <c r="N30" s="96"/>
      <c r="O30" s="96"/>
    </row>
    <row r="31" spans="1:15" s="62" customFormat="1" x14ac:dyDescent="0.2">
      <c r="A31" s="87">
        <v>130780</v>
      </c>
      <c r="B31" s="88" t="s">
        <v>86</v>
      </c>
      <c r="C31" s="89" t="s">
        <v>87</v>
      </c>
      <c r="D31" s="90" t="s">
        <v>27</v>
      </c>
      <c r="E31" s="91">
        <v>22500</v>
      </c>
      <c r="F31" s="80">
        <v>0.18</v>
      </c>
      <c r="G31" s="93"/>
      <c r="H31" s="100"/>
      <c r="I31" s="77">
        <f t="shared" si="2"/>
        <v>0</v>
      </c>
      <c r="J31" s="94">
        <v>9152.2000000000007</v>
      </c>
      <c r="K31" s="82">
        <f t="shared" si="0"/>
        <v>-9152.2000000000007</v>
      </c>
      <c r="L31" s="98">
        <f t="shared" si="1"/>
        <v>-1</v>
      </c>
      <c r="M31" s="95">
        <v>44317</v>
      </c>
      <c r="N31" s="96" t="s">
        <v>110</v>
      </c>
      <c r="O31" s="96"/>
    </row>
    <row r="32" spans="1:15" s="62" customFormat="1" x14ac:dyDescent="0.2">
      <c r="A32" s="87">
        <v>130846</v>
      </c>
      <c r="B32" s="88" t="s">
        <v>88</v>
      </c>
      <c r="C32" s="89" t="s">
        <v>89</v>
      </c>
      <c r="D32" s="90" t="s">
        <v>28</v>
      </c>
      <c r="E32" s="91">
        <v>7540</v>
      </c>
      <c r="F32" s="80">
        <v>0.18</v>
      </c>
      <c r="G32" s="93">
        <v>7844.73</v>
      </c>
      <c r="H32" s="93"/>
      <c r="I32" s="77">
        <f t="shared" si="2"/>
        <v>7844.73</v>
      </c>
      <c r="J32" s="94">
        <v>4944.01</v>
      </c>
      <c r="K32" s="82">
        <f t="shared" si="0"/>
        <v>2900.7199999999993</v>
      </c>
      <c r="L32" s="75">
        <f t="shared" si="1"/>
        <v>0.58671402363668346</v>
      </c>
      <c r="M32" s="95" t="s">
        <v>100</v>
      </c>
      <c r="N32" s="96" t="s">
        <v>114</v>
      </c>
      <c r="O32" s="96"/>
    </row>
    <row r="33" spans="1:15" s="62" customFormat="1" x14ac:dyDescent="0.2">
      <c r="A33" s="87">
        <v>131206</v>
      </c>
      <c r="B33" s="88" t="s">
        <v>90</v>
      </c>
      <c r="C33" s="89" t="s">
        <v>91</v>
      </c>
      <c r="D33" s="90" t="s">
        <v>31</v>
      </c>
      <c r="E33" s="91">
        <v>13631</v>
      </c>
      <c r="F33" s="80">
        <v>0.18</v>
      </c>
      <c r="G33" s="93">
        <v>16546</v>
      </c>
      <c r="H33" s="93"/>
      <c r="I33" s="77">
        <f t="shared" si="2"/>
        <v>16546</v>
      </c>
      <c r="J33" s="94">
        <v>11758.18</v>
      </c>
      <c r="K33" s="82">
        <f t="shared" si="0"/>
        <v>4787.82</v>
      </c>
      <c r="L33" s="75">
        <f t="shared" si="1"/>
        <v>0.40719056860840702</v>
      </c>
      <c r="M33" s="95"/>
      <c r="N33" s="96"/>
      <c r="O33" s="96"/>
    </row>
    <row r="34" spans="1:15" s="62" customFormat="1" x14ac:dyDescent="0.2">
      <c r="A34" s="87">
        <v>131204</v>
      </c>
      <c r="B34" s="88" t="s">
        <v>92</v>
      </c>
      <c r="C34" s="89" t="s">
        <v>93</v>
      </c>
      <c r="D34" s="90" t="s">
        <v>28</v>
      </c>
      <c r="E34" s="91">
        <v>50478</v>
      </c>
      <c r="F34" s="80">
        <v>0.18</v>
      </c>
      <c r="G34" s="93"/>
      <c r="H34" s="100"/>
      <c r="I34" s="77">
        <f t="shared" si="2"/>
        <v>0</v>
      </c>
      <c r="J34" s="94">
        <v>18780.95</v>
      </c>
      <c r="K34" s="82">
        <f t="shared" si="0"/>
        <v>-18780.95</v>
      </c>
      <c r="L34" s="98">
        <f t="shared" si="1"/>
        <v>-1</v>
      </c>
      <c r="M34" s="95">
        <v>44317</v>
      </c>
      <c r="N34" s="96" t="s">
        <v>118</v>
      </c>
      <c r="O34" s="96"/>
    </row>
    <row r="35" spans="1:15" s="62" customFormat="1" x14ac:dyDescent="0.2">
      <c r="A35" s="101">
        <v>130495</v>
      </c>
      <c r="B35" s="48" t="s">
        <v>94</v>
      </c>
      <c r="C35" s="85" t="s">
        <v>95</v>
      </c>
      <c r="D35" s="47" t="s">
        <v>28</v>
      </c>
      <c r="E35" s="46">
        <v>42718</v>
      </c>
      <c r="F35" s="75">
        <v>0.18</v>
      </c>
      <c r="G35" s="76"/>
      <c r="H35" s="76"/>
      <c r="I35" s="77">
        <f t="shared" si="2"/>
        <v>0</v>
      </c>
      <c r="J35" s="77"/>
      <c r="K35" s="77">
        <f t="shared" si="0"/>
        <v>0</v>
      </c>
      <c r="L35" s="75">
        <f t="shared" si="1"/>
        <v>0</v>
      </c>
      <c r="M35" s="95"/>
      <c r="N35" s="96" t="s">
        <v>119</v>
      </c>
      <c r="O35" s="96"/>
    </row>
    <row r="36" spans="1:15" s="62" customFormat="1" x14ac:dyDescent="0.2">
      <c r="A36" s="101">
        <v>130457</v>
      </c>
      <c r="B36" s="48" t="s">
        <v>76</v>
      </c>
      <c r="C36" s="85" t="s">
        <v>96</v>
      </c>
      <c r="D36" s="47" t="s">
        <v>97</v>
      </c>
      <c r="E36" s="46">
        <v>109000</v>
      </c>
      <c r="F36" s="75">
        <v>0.18</v>
      </c>
      <c r="G36" s="76"/>
      <c r="H36" s="76"/>
      <c r="I36" s="77">
        <f t="shared" si="2"/>
        <v>0</v>
      </c>
      <c r="J36" s="77"/>
      <c r="K36" s="77">
        <f t="shared" si="0"/>
        <v>0</v>
      </c>
      <c r="L36" s="75">
        <f t="shared" si="1"/>
        <v>0</v>
      </c>
      <c r="M36" s="95"/>
      <c r="N36" s="96" t="s">
        <v>120</v>
      </c>
      <c r="O36" s="96"/>
    </row>
    <row r="37" spans="1:15" s="62" customFormat="1" x14ac:dyDescent="0.2">
      <c r="A37" s="108">
        <v>131140</v>
      </c>
      <c r="B37" s="109" t="s">
        <v>121</v>
      </c>
      <c r="C37" s="110" t="s">
        <v>125</v>
      </c>
      <c r="D37" s="111" t="s">
        <v>27</v>
      </c>
      <c r="E37" s="112">
        <v>12880</v>
      </c>
      <c r="F37" s="113"/>
      <c r="G37" s="114"/>
      <c r="H37" s="114"/>
      <c r="I37" s="115"/>
      <c r="J37" s="115"/>
      <c r="K37" s="115"/>
      <c r="L37" s="116"/>
      <c r="M37" s="117"/>
      <c r="N37" s="118" t="s">
        <v>126</v>
      </c>
      <c r="O37" s="118"/>
    </row>
    <row r="38" spans="1:15" s="62" customFormat="1" x14ac:dyDescent="0.2">
      <c r="A38" s="108">
        <v>131080</v>
      </c>
      <c r="B38" s="109" t="s">
        <v>121</v>
      </c>
      <c r="C38" s="110" t="s">
        <v>127</v>
      </c>
      <c r="D38" s="111" t="s">
        <v>27</v>
      </c>
      <c r="E38" s="112">
        <v>11360</v>
      </c>
      <c r="F38" s="113"/>
      <c r="G38" s="114"/>
      <c r="H38" s="114"/>
      <c r="I38" s="115"/>
      <c r="J38" s="115"/>
      <c r="K38" s="115"/>
      <c r="L38" s="116"/>
      <c r="M38" s="117"/>
      <c r="N38" s="118" t="s">
        <v>128</v>
      </c>
      <c r="O38" s="118"/>
    </row>
    <row r="39" spans="1:15" s="62" customFormat="1" x14ac:dyDescent="0.2">
      <c r="A39" s="108">
        <v>131243</v>
      </c>
      <c r="B39" s="109" t="s">
        <v>122</v>
      </c>
      <c r="C39" s="110" t="s">
        <v>129</v>
      </c>
      <c r="D39" s="111" t="s">
        <v>28</v>
      </c>
      <c r="E39" s="112">
        <v>16524</v>
      </c>
      <c r="F39" s="113"/>
      <c r="G39" s="114"/>
      <c r="H39" s="114"/>
      <c r="I39" s="115"/>
      <c r="J39" s="115"/>
      <c r="K39" s="115"/>
      <c r="L39" s="116"/>
      <c r="M39" s="117"/>
      <c r="N39" s="118" t="s">
        <v>130</v>
      </c>
      <c r="O39" s="118"/>
    </row>
    <row r="40" spans="1:15" s="62" customFormat="1" x14ac:dyDescent="0.2">
      <c r="A40" s="108">
        <v>131224</v>
      </c>
      <c r="B40" s="109" t="s">
        <v>123</v>
      </c>
      <c r="C40" s="110" t="s">
        <v>131</v>
      </c>
      <c r="D40" s="111" t="s">
        <v>28</v>
      </c>
      <c r="E40" s="112">
        <v>13500</v>
      </c>
      <c r="F40" s="113"/>
      <c r="G40" s="114"/>
      <c r="H40" s="114"/>
      <c r="I40" s="115"/>
      <c r="J40" s="115"/>
      <c r="K40" s="115"/>
      <c r="L40" s="116"/>
      <c r="M40" s="117"/>
      <c r="N40" s="118" t="s">
        <v>130</v>
      </c>
      <c r="O40" s="118"/>
    </row>
    <row r="41" spans="1:15" s="62" customFormat="1" x14ac:dyDescent="0.2">
      <c r="A41" s="108">
        <v>130410</v>
      </c>
      <c r="B41" s="109" t="s">
        <v>124</v>
      </c>
      <c r="C41" s="110" t="s">
        <v>132</v>
      </c>
      <c r="D41" s="111" t="s">
        <v>28</v>
      </c>
      <c r="E41" s="112">
        <v>40000</v>
      </c>
      <c r="F41" s="113"/>
      <c r="G41" s="114"/>
      <c r="H41" s="114"/>
      <c r="I41" s="115"/>
      <c r="J41" s="115"/>
      <c r="K41" s="115"/>
      <c r="L41" s="116"/>
      <c r="M41" s="117"/>
      <c r="N41" s="118" t="s">
        <v>130</v>
      </c>
      <c r="O41" s="118"/>
    </row>
    <row r="42" spans="1:15" s="62" customFormat="1" x14ac:dyDescent="0.2">
      <c r="A42" s="108">
        <v>131284</v>
      </c>
      <c r="B42" s="109" t="s">
        <v>122</v>
      </c>
      <c r="C42" s="110" t="s">
        <v>133</v>
      </c>
      <c r="D42" s="111" t="s">
        <v>31</v>
      </c>
      <c r="E42" s="112">
        <v>89110</v>
      </c>
      <c r="F42" s="113"/>
      <c r="G42" s="114"/>
      <c r="H42" s="114"/>
      <c r="I42" s="115"/>
      <c r="J42" s="115"/>
      <c r="K42" s="115"/>
      <c r="L42" s="116"/>
      <c r="M42" s="117"/>
      <c r="N42" s="118" t="s">
        <v>134</v>
      </c>
      <c r="O42" s="118"/>
    </row>
    <row r="43" spans="1:15" s="62" customFormat="1" x14ac:dyDescent="0.2">
      <c r="A43" s="108"/>
      <c r="B43" s="109" t="s">
        <v>66</v>
      </c>
      <c r="C43" s="110" t="s">
        <v>135</v>
      </c>
      <c r="D43" s="111" t="s">
        <v>27</v>
      </c>
      <c r="E43" s="112">
        <v>214000</v>
      </c>
      <c r="F43" s="113"/>
      <c r="G43" s="114"/>
      <c r="H43" s="114"/>
      <c r="I43" s="115"/>
      <c r="J43" s="115"/>
      <c r="K43" s="115"/>
      <c r="L43" s="116"/>
      <c r="M43" s="117"/>
      <c r="N43" s="118" t="s">
        <v>136</v>
      </c>
      <c r="O43" s="118"/>
    </row>
    <row r="44" spans="1:15" ht="18.600000000000001" thickBot="1" x14ac:dyDescent="0.3">
      <c r="A44"/>
      <c r="B44"/>
      <c r="C44"/>
      <c r="D44"/>
      <c r="E44" s="45">
        <f>SUM(E7:E43)</f>
        <v>10841886.07</v>
      </c>
      <c r="F44" s="102">
        <f>AVERAGE(F7:F22)</f>
        <v>0.21187500000000001</v>
      </c>
      <c r="G44" s="103">
        <f>SUM(G7:G36)</f>
        <v>5882560.4500000002</v>
      </c>
      <c r="H44" s="103">
        <f>SUM(H7:H36)</f>
        <v>0</v>
      </c>
      <c r="I44" s="103">
        <f>SUM(I7:I36)</f>
        <v>5882560.4500000002</v>
      </c>
      <c r="J44" s="103">
        <f>SUM(J7:J36)</f>
        <v>4906444.58</v>
      </c>
      <c r="K44" s="103">
        <f>SUM(K7:K36)</f>
        <v>976115.8699999993</v>
      </c>
      <c r="L44" s="104">
        <f t="shared" si="1"/>
        <v>0.1989456630120541</v>
      </c>
      <c r="M44" s="45"/>
      <c r="N44" s="45">
        <f>SUM(N7:N21)</f>
        <v>0</v>
      </c>
      <c r="O44" s="45">
        <f>SUM(O7:O21)</f>
        <v>0</v>
      </c>
    </row>
    <row r="45" spans="1:15" ht="18.600000000000001" thickTop="1" x14ac:dyDescent="0.25">
      <c r="A45"/>
      <c r="B45"/>
      <c r="C45"/>
      <c r="D45"/>
      <c r="E45"/>
      <c r="F45" s="43"/>
      <c r="G45" s="44"/>
      <c r="H45" s="44"/>
      <c r="I45" s="42"/>
      <c r="J45" s="42"/>
      <c r="K45" s="42"/>
      <c r="L45"/>
      <c r="M45"/>
      <c r="N45"/>
      <c r="O45"/>
    </row>
    <row r="48" spans="1:15" x14ac:dyDescent="0.25">
      <c r="E48" s="39"/>
    </row>
    <row r="49" s="35" customFormat="1" x14ac:dyDescent="0.25"/>
    <row r="50" s="35" customFormat="1" x14ac:dyDescent="0.25"/>
    <row r="51" s="71" customFormat="1" x14ac:dyDescent="0.25"/>
    <row r="52" s="62" customFormat="1" x14ac:dyDescent="0.25"/>
    <row r="53" s="62" customFormat="1" x14ac:dyDescent="0.25"/>
    <row r="54" s="62" customFormat="1" x14ac:dyDescent="0.25"/>
    <row r="55" s="62" customFormat="1" x14ac:dyDescent="0.25"/>
    <row r="56" s="62" customFormat="1" x14ac:dyDescent="0.25"/>
    <row r="57" s="62" customFormat="1" x14ac:dyDescent="0.25"/>
    <row r="58" s="62" customFormat="1" x14ac:dyDescent="0.25"/>
  </sheetData>
  <mergeCells count="1">
    <mergeCell ref="B2:C2"/>
  </mergeCells>
  <phoneticPr fontId="22" type="noConversion"/>
  <pageMargins left="0.7" right="0.7" top="0.75" bottom="0.75" header="0.3" footer="0.3"/>
  <pageSetup paperSize="8" scale="65" fitToHeight="0" orientation="landscape" verticalDpi="300" r:id="rId1"/>
  <headerFooter differentFirst="1">
    <oddHeader xml:space="preserve">&amp;L&amp;"Arial Black,Regular"&amp;16
</oddHeader>
    <firstHeader xml:space="preserve">&amp;L&amp;"Arial Black,Regular"&amp;20Sales Meeting Minutes - Current Projects&amp;16
&amp;"Arial,Regular"&amp;10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11"/>
  <sheetViews>
    <sheetView zoomScale="85" zoomScaleNormal="85" workbookViewId="0">
      <selection activeCell="A5" sqref="A5:M6"/>
    </sheetView>
  </sheetViews>
  <sheetFormatPr defaultRowHeight="13.2" x14ac:dyDescent="0.25"/>
  <cols>
    <col min="1" max="1" width="9.88671875" bestFit="1" customWidth="1"/>
    <col min="2" max="2" width="12.5546875" customWidth="1"/>
    <col min="3" max="3" width="25.44140625" customWidth="1"/>
    <col min="4" max="4" width="8.88671875" customWidth="1"/>
    <col min="5" max="5" width="61.88671875" customWidth="1"/>
    <col min="6" max="6" width="16.109375" style="16" customWidth="1"/>
    <col min="7" max="7" width="11.44140625" style="14" customWidth="1"/>
    <col min="8" max="8" width="17.88671875" style="16" customWidth="1"/>
    <col min="9" max="9" width="12.33203125" style="22" customWidth="1"/>
    <col min="10" max="10" width="11.109375" style="16" customWidth="1"/>
    <col min="11" max="11" width="11.44140625" style="16" bestFit="1" customWidth="1"/>
    <col min="12" max="12" width="13.109375" style="22" customWidth="1"/>
  </cols>
  <sheetData>
    <row r="2" spans="1:12" ht="17.399999999999999" x14ac:dyDescent="0.3">
      <c r="A2" s="70" t="s">
        <v>53</v>
      </c>
    </row>
    <row r="4" spans="1:12" s="5" customFormat="1" ht="57.6" x14ac:dyDescent="0.25">
      <c r="A4" s="8" t="s">
        <v>6</v>
      </c>
      <c r="B4" s="9" t="s">
        <v>4</v>
      </c>
      <c r="C4" s="9" t="s">
        <v>2</v>
      </c>
      <c r="D4" s="8" t="s">
        <v>1</v>
      </c>
      <c r="E4" s="8" t="s">
        <v>7</v>
      </c>
      <c r="F4" s="8" t="s">
        <v>13</v>
      </c>
      <c r="G4" s="8" t="s">
        <v>14</v>
      </c>
      <c r="H4" s="8" t="s">
        <v>15</v>
      </c>
      <c r="I4" s="21" t="s">
        <v>16</v>
      </c>
      <c r="J4" s="8" t="s">
        <v>19</v>
      </c>
      <c r="K4" s="8" t="s">
        <v>20</v>
      </c>
      <c r="L4" s="21" t="s">
        <v>25</v>
      </c>
    </row>
    <row r="5" spans="1:12" s="5" customFormat="1" ht="14.4" x14ac:dyDescent="0.25">
      <c r="A5" s="12"/>
      <c r="B5" s="7"/>
      <c r="C5" s="11"/>
      <c r="D5" s="10"/>
      <c r="E5" s="19"/>
      <c r="F5" s="32"/>
      <c r="G5" s="33"/>
      <c r="H5" s="34"/>
      <c r="I5" s="31"/>
      <c r="J5" s="31"/>
      <c r="K5" s="31"/>
      <c r="L5" s="31"/>
    </row>
    <row r="6" spans="1:12" s="5" customFormat="1" ht="18" x14ac:dyDescent="0.25">
      <c r="A6" s="12"/>
      <c r="B6" s="7"/>
      <c r="C6" s="40"/>
      <c r="D6" s="41"/>
      <c r="E6" s="19"/>
      <c r="F6" s="17"/>
      <c r="G6" s="30"/>
      <c r="H6" s="28"/>
      <c r="I6" s="27"/>
      <c r="J6" s="68"/>
      <c r="K6" s="29"/>
      <c r="L6" s="27"/>
    </row>
    <row r="7" spans="1:12" s="5" customFormat="1" ht="15" customHeight="1" x14ac:dyDescent="0.25">
      <c r="A7" s="128" t="s">
        <v>24</v>
      </c>
      <c r="B7" s="129"/>
      <c r="C7" s="129"/>
      <c r="D7" s="129"/>
      <c r="E7" s="129"/>
      <c r="F7" s="129"/>
      <c r="G7" s="129"/>
      <c r="H7" s="129"/>
      <c r="I7" s="129"/>
      <c r="J7" s="129"/>
      <c r="K7" s="130"/>
      <c r="L7" s="23" t="e">
        <f>SUM(#REF!)</f>
        <v>#REF!</v>
      </c>
    </row>
    <row r="8" spans="1:12" x14ac:dyDescent="0.25">
      <c r="H8" s="20"/>
    </row>
    <row r="9" spans="1:12" x14ac:dyDescent="0.25">
      <c r="A9" s="24" t="s">
        <v>21</v>
      </c>
    </row>
    <row r="10" spans="1:12" x14ac:dyDescent="0.25">
      <c r="A10" s="25" t="s">
        <v>22</v>
      </c>
    </row>
    <row r="11" spans="1:12" x14ac:dyDescent="0.25">
      <c r="A11" s="26" t="s">
        <v>23</v>
      </c>
    </row>
  </sheetData>
  <mergeCells count="1">
    <mergeCell ref="A7:K7"/>
  </mergeCells>
  <pageMargins left="0.7" right="0.7" top="0.75" bottom="0.75" header="0.3" footer="0.3"/>
  <pageSetup paperSize="8" scale="8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General Business</vt:lpstr>
      <vt:lpstr>Current Projects</vt:lpstr>
      <vt:lpstr>Completed Job </vt:lpstr>
      <vt:lpstr>'General Business'!Print_Area</vt:lpstr>
    </vt:vector>
  </TitlesOfParts>
  <Company>PKF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Maureen</dc:creator>
  <cp:lastModifiedBy>Tara Gilson</cp:lastModifiedBy>
  <cp:lastPrinted>2021-03-08T01:11:01Z</cp:lastPrinted>
  <dcterms:created xsi:type="dcterms:W3CDTF">2014-02-04T00:51:24Z</dcterms:created>
  <dcterms:modified xsi:type="dcterms:W3CDTF">2021-04-20T22:57:14Z</dcterms:modified>
</cp:coreProperties>
</file>