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J:\22066 - Rockpool Pelican Waters\6. Budget and Tender\6.3 Project Budget\"/>
    </mc:Choice>
  </mc:AlternateContent>
  <xr:revisionPtr revIDLastSave="0" documentId="13_ncr:1_{26E8F188-D823-405F-A85C-0A25402CE665}" xr6:coauthVersionLast="47" xr6:coauthVersionMax="47" xr10:uidLastSave="{00000000-0000-0000-0000-000000000000}"/>
  <bookViews>
    <workbookView xWindow="-28920" yWindow="-465" windowWidth="29040" windowHeight="15840" activeTab="1" xr2:uid="{00000000-000D-0000-FFFF-FFFF00000000}"/>
  </bookViews>
  <sheets>
    <sheet name="Original Jobpac Budget" sheetId="1" r:id="rId1"/>
    <sheet name="Budget Transfer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58" i="1" l="1"/>
  <c r="N58" i="1" l="1"/>
  <c r="N47" i="1" l="1"/>
  <c r="N46" i="1"/>
  <c r="C55" i="1"/>
  <c r="C116" i="1" l="1"/>
  <c r="C157" i="1" s="1"/>
  <c r="N50" i="1"/>
  <c r="N49" i="1"/>
  <c r="N48" i="1"/>
  <c r="N45" i="1"/>
  <c r="M51" i="1" l="1"/>
  <c r="K46" i="1" l="1"/>
  <c r="K45" i="1"/>
  <c r="L51" i="1"/>
  <c r="N51" i="1" s="1"/>
  <c r="K51" i="1" l="1"/>
  <c r="J58" i="1"/>
  <c r="U57" i="1" l="1"/>
  <c r="R39" i="1"/>
  <c r="R41" i="1" s="1"/>
  <c r="N65" i="1" l="1"/>
  <c r="C97" i="1" l="1"/>
  <c r="C56" i="1" s="1"/>
  <c r="C41" i="1"/>
  <c r="C58" i="1" s="1"/>
  <c r="C62" i="1" s="1"/>
  <c r="C63" i="1" s="1"/>
  <c r="C73" i="1" l="1"/>
  <c r="H62" i="1" l="1"/>
</calcChain>
</file>

<file path=xl/sharedStrings.xml><?xml version="1.0" encoding="utf-8"?>
<sst xmlns="http://schemas.openxmlformats.org/spreadsheetml/2006/main" count="775" uniqueCount="322">
  <si>
    <t>Coded Budget</t>
  </si>
  <si>
    <t>$ Amount</t>
  </si>
  <si>
    <t>Cost Code</t>
  </si>
  <si>
    <t>Cost Type</t>
  </si>
  <si>
    <t>12 - POST TENSIONING</t>
  </si>
  <si>
    <t>14 - PRECAST CONCRETE</t>
  </si>
  <si>
    <t>16 - MASONRY - BRICK</t>
  </si>
  <si>
    <t xml:space="preserve">22 - BALUSTRADES </t>
  </si>
  <si>
    <t xml:space="preserve">23 - TIMBER WINDOWS &amp; DOORS </t>
  </si>
  <si>
    <t>28 - OPERABLE WALLS</t>
  </si>
  <si>
    <t>41 - APPLIANCES</t>
  </si>
  <si>
    <t>SUBTOTAL PRELIMINARIES</t>
  </si>
  <si>
    <t>SUB TOTAL TRADE COSTS</t>
  </si>
  <si>
    <t>Margin</t>
  </si>
  <si>
    <t>TOTAL (EXCLUDING GST)</t>
  </si>
  <si>
    <t xml:space="preserve">Preliminaries Breakdown </t>
  </si>
  <si>
    <t xml:space="preserve">Prov Sums Breakdown </t>
  </si>
  <si>
    <t xml:space="preserve">Corporate Signage </t>
  </si>
  <si>
    <t xml:space="preserve">Wayfinding Signage </t>
  </si>
  <si>
    <t>Corner and Door Protection</t>
  </si>
  <si>
    <t xml:space="preserve">Reception, Hairsalon and Private Dining Stonework </t>
  </si>
  <si>
    <t>Nurse Call, Electronic Access Control and Security Cameras</t>
  </si>
  <si>
    <t>Interior Designer Lounge Screens inc. Option2 as a Prov Sum</t>
  </si>
  <si>
    <t>Metalwork AL1 Design Rationalisation</t>
  </si>
  <si>
    <t>(sanity check)</t>
  </si>
  <si>
    <t>ST</t>
  </si>
  <si>
    <t>T06DE</t>
  </si>
  <si>
    <t>T091</t>
  </si>
  <si>
    <t>MT</t>
  </si>
  <si>
    <t>T091PU</t>
  </si>
  <si>
    <t>XP</t>
  </si>
  <si>
    <t>T091T</t>
  </si>
  <si>
    <t>TO92</t>
  </si>
  <si>
    <t>T092</t>
  </si>
  <si>
    <t>T093</t>
  </si>
  <si>
    <t>T15</t>
  </si>
  <si>
    <t>T24</t>
  </si>
  <si>
    <t>T12</t>
  </si>
  <si>
    <t>T14</t>
  </si>
  <si>
    <t>T17</t>
  </si>
  <si>
    <t>T13</t>
  </si>
  <si>
    <t>BULK EARTHWORKS</t>
  </si>
  <si>
    <t>PILING</t>
  </si>
  <si>
    <t>TERMITE TREATMENT</t>
  </si>
  <si>
    <t>DETAILED EXCAVATION</t>
  </si>
  <si>
    <t>CONCRETE SUPPLY</t>
  </si>
  <si>
    <t>CONCRETE LABOUR</t>
  </si>
  <si>
    <t>CONCRETE PUMPING</t>
  </si>
  <si>
    <t>CONCRETE TESTING &amp; SUNDRIES</t>
  </si>
  <si>
    <t>REINFORCEMENT SUPPLY</t>
  </si>
  <si>
    <t>REINFORCEMENT PLACING</t>
  </si>
  <si>
    <t>FORMWORK</t>
  </si>
  <si>
    <t>MASONRY - BLOCKWORK</t>
  </si>
  <si>
    <t>WATERPROOFING &amp; TANKING</t>
  </si>
  <si>
    <t>STRUCTURAL STEEL</t>
  </si>
  <si>
    <t>ROOFING</t>
  </si>
  <si>
    <t>ROOF ACCESS &amp; SAFETY</t>
  </si>
  <si>
    <t>ALUMINIUM WINDOWS &amp; DOORS</t>
  </si>
  <si>
    <t>METALWORK</t>
  </si>
  <si>
    <t>SCREENS, AWNINGS &amp; FAÇADE ELEMENTS</t>
  </si>
  <si>
    <t>CLADDING</t>
  </si>
  <si>
    <t>P10BC</t>
  </si>
  <si>
    <t>LW</t>
  </si>
  <si>
    <t>Project Manager</t>
  </si>
  <si>
    <t>P10PM</t>
  </si>
  <si>
    <t xml:space="preserve">Contracts Administrator </t>
  </si>
  <si>
    <t>P10CA</t>
  </si>
  <si>
    <t>P10ES</t>
  </si>
  <si>
    <t>P10HS</t>
  </si>
  <si>
    <t>HSEQ Co-Ordinator</t>
  </si>
  <si>
    <t xml:space="preserve">Site Manager </t>
  </si>
  <si>
    <t>Estimator/ Cost Planner</t>
  </si>
  <si>
    <t>Building Cadet</t>
  </si>
  <si>
    <t>Foreman - Structure/ Façade</t>
  </si>
  <si>
    <t>Foreman - Fitout</t>
  </si>
  <si>
    <t>P10FM1</t>
  </si>
  <si>
    <t>P10FM2</t>
  </si>
  <si>
    <t>Contracts Administrator - Procurement</t>
  </si>
  <si>
    <t>P10CA1</t>
  </si>
  <si>
    <t>P10SM</t>
  </si>
  <si>
    <t>P10FM</t>
  </si>
  <si>
    <t xml:space="preserve">HSE Advisor </t>
  </si>
  <si>
    <t>P10WH</t>
  </si>
  <si>
    <t>P10SL</t>
  </si>
  <si>
    <t>Site Labourer</t>
  </si>
  <si>
    <t>External Labour Hire</t>
  </si>
  <si>
    <t>T06</t>
  </si>
  <si>
    <t>T091TT</t>
  </si>
  <si>
    <t>T11</t>
  </si>
  <si>
    <t>T14RS</t>
  </si>
  <si>
    <t>RUBBISH/LAUNDRY CHUTE SYSTEM</t>
  </si>
  <si>
    <t>T13RC</t>
  </si>
  <si>
    <t>T18</t>
  </si>
  <si>
    <t>ROLLER DOORS</t>
  </si>
  <si>
    <t>T16TT</t>
  </si>
  <si>
    <t xml:space="preserve">TRUSSES </t>
  </si>
  <si>
    <t>TIMBER DOORS &amp; FRAMES</t>
  </si>
  <si>
    <t>DOOR &amp; SUNDRY HARDWARE</t>
  </si>
  <si>
    <t>T19</t>
  </si>
  <si>
    <t>CEILINGS &amp; PARTITIONS</t>
  </si>
  <si>
    <t>T18RD</t>
  </si>
  <si>
    <t xml:space="preserve">CARPENTRY - MISCELLANEOUS </t>
  </si>
  <si>
    <t>T16</t>
  </si>
  <si>
    <t>TOILET PARTITIONS</t>
  </si>
  <si>
    <t>19TP</t>
  </si>
  <si>
    <t>T23</t>
  </si>
  <si>
    <t>T23C</t>
  </si>
  <si>
    <t>TILING SUPPLY</t>
  </si>
  <si>
    <t>TILING INSTALL</t>
  </si>
  <si>
    <t>FLOOR COVERINGS</t>
  </si>
  <si>
    <t>JOINERY &amp; BENCHTOPS</t>
  </si>
  <si>
    <t>T22</t>
  </si>
  <si>
    <t>T20</t>
  </si>
  <si>
    <t>COMMERCIAL LAUNDRY &amp; EQUIPMENT</t>
  </si>
  <si>
    <t>T21</t>
  </si>
  <si>
    <t>STAINLESS STEEL</t>
  </si>
  <si>
    <t>HYDRAULIC SERVICES</t>
  </si>
  <si>
    <t>T25</t>
  </si>
  <si>
    <t>T25HF</t>
  </si>
  <si>
    <t>T26</t>
  </si>
  <si>
    <t>T27</t>
  </si>
  <si>
    <t>T29</t>
  </si>
  <si>
    <t>T28</t>
  </si>
  <si>
    <t>T30</t>
  </si>
  <si>
    <t>Design Fees Breakdown</t>
  </si>
  <si>
    <t>SANITARY HARDWARE/HYDRAULIC FFE</t>
  </si>
  <si>
    <t>ELECTRICAL SERVICES</t>
  </si>
  <si>
    <t>NURSE CALL (Provisonal Sum)</t>
  </si>
  <si>
    <t>MECHANICAL SERVICES</t>
  </si>
  <si>
    <t>FIRE SERVICES</t>
  </si>
  <si>
    <t>LIFT SERVICES</t>
  </si>
  <si>
    <t>LANDSCAPING</t>
  </si>
  <si>
    <t>PAINTING</t>
  </si>
  <si>
    <t>T24R</t>
  </si>
  <si>
    <t>T32</t>
  </si>
  <si>
    <t>T9901</t>
  </si>
  <si>
    <t>T9902</t>
  </si>
  <si>
    <t>T9903</t>
  </si>
  <si>
    <t>T9904</t>
  </si>
  <si>
    <t>T9905</t>
  </si>
  <si>
    <t>T9906</t>
  </si>
  <si>
    <t>T9907</t>
  </si>
  <si>
    <t>T99</t>
  </si>
  <si>
    <t>Landscaping</t>
  </si>
  <si>
    <t>Structural Engineer</t>
  </si>
  <si>
    <t>Acoustic Engineer</t>
  </si>
  <si>
    <t>Traffic Engineer</t>
  </si>
  <si>
    <t>Civil Engineer</t>
  </si>
  <si>
    <t>NCC/ Section J/ JV3</t>
  </si>
  <si>
    <t>Fire Engineer</t>
  </si>
  <si>
    <t>Building Certifier</t>
  </si>
  <si>
    <t>Hydraulic Engineer</t>
  </si>
  <si>
    <t>Fire Services</t>
  </si>
  <si>
    <t>Mechanical Engineer</t>
  </si>
  <si>
    <t>Electrical/ VT Engineer</t>
  </si>
  <si>
    <t>Specialist Lighting</t>
  </si>
  <si>
    <t xml:space="preserve">Kitchen and Laundry Specialist </t>
  </si>
  <si>
    <t>Waste Management Consultant</t>
  </si>
  <si>
    <t xml:space="preserve">Access Consultant </t>
  </si>
  <si>
    <t>HV Electrical Engineer</t>
  </si>
  <si>
    <t xml:space="preserve">Façade (Compliance Peer Review) </t>
  </si>
  <si>
    <t xml:space="preserve">Survey </t>
  </si>
  <si>
    <t xml:space="preserve">Structural Peer Review </t>
  </si>
  <si>
    <t>Web FM</t>
  </si>
  <si>
    <t>D1</t>
  </si>
  <si>
    <t>D1CE</t>
  </si>
  <si>
    <t>CT</t>
  </si>
  <si>
    <t>D1LD</t>
  </si>
  <si>
    <t>D1TM</t>
  </si>
  <si>
    <t>D1AE</t>
  </si>
  <si>
    <t>D1SE</t>
  </si>
  <si>
    <t>D1FS</t>
  </si>
  <si>
    <t>D1NC</t>
  </si>
  <si>
    <t>D1HV</t>
  </si>
  <si>
    <t>D1HE</t>
  </si>
  <si>
    <t>D1ME</t>
  </si>
  <si>
    <t>D1FE</t>
  </si>
  <si>
    <t>D1KS</t>
  </si>
  <si>
    <t>D1WM</t>
  </si>
  <si>
    <t>D1SL</t>
  </si>
  <si>
    <t>D1EE</t>
  </si>
  <si>
    <t>D1A</t>
  </si>
  <si>
    <t>D1F</t>
  </si>
  <si>
    <t>D1SU</t>
  </si>
  <si>
    <t>D1SP</t>
  </si>
  <si>
    <t>D1WF</t>
  </si>
  <si>
    <t>RENDER</t>
  </si>
  <si>
    <t>SIGNAGE</t>
  </si>
  <si>
    <t>DESIGN FEES</t>
  </si>
  <si>
    <t>PROVISIONAL SUMS</t>
  </si>
  <si>
    <t>PF</t>
  </si>
  <si>
    <t>P01BG</t>
  </si>
  <si>
    <t>Bank Gaurantee Fees</t>
  </si>
  <si>
    <t>PO1CW</t>
  </si>
  <si>
    <t>Contract Works Insurance</t>
  </si>
  <si>
    <t xml:space="preserve">Geotechnical Consultant </t>
  </si>
  <si>
    <t>PO2GO</t>
  </si>
  <si>
    <t>P12</t>
  </si>
  <si>
    <t>Surveyor</t>
  </si>
  <si>
    <t>P02</t>
  </si>
  <si>
    <t>P01</t>
  </si>
  <si>
    <t>PROJECT WAGES</t>
  </si>
  <si>
    <t>P10</t>
  </si>
  <si>
    <t>CONTRACT PRELIMINARIES</t>
  </si>
  <si>
    <t>CONSULTANTS</t>
  </si>
  <si>
    <t>P07</t>
  </si>
  <si>
    <t>IP</t>
  </si>
  <si>
    <t xml:space="preserve">SITE PRELIMINARIES </t>
  </si>
  <si>
    <t>P04</t>
  </si>
  <si>
    <t>Dilap Report Subcontract</t>
  </si>
  <si>
    <t xml:space="preserve">Temporary Fencing </t>
  </si>
  <si>
    <t>Temporary Roads</t>
  </si>
  <si>
    <t>AMENITIES &amp; SITE SETUP</t>
  </si>
  <si>
    <t>P05</t>
  </si>
  <si>
    <t xml:space="preserve">OFFICE SUPPLIES AND MARKETING </t>
  </si>
  <si>
    <t>P06</t>
  </si>
  <si>
    <t xml:space="preserve">SITE EQUIPMENT </t>
  </si>
  <si>
    <t>WH&amp;S</t>
  </si>
  <si>
    <t>P08</t>
  </si>
  <si>
    <t>PO7</t>
  </si>
  <si>
    <t>McNab Equipment Hire</t>
  </si>
  <si>
    <t>P04DI</t>
  </si>
  <si>
    <t>P04TF</t>
  </si>
  <si>
    <t>Temporary Signage &amp; Banners</t>
  </si>
  <si>
    <t>P04TS</t>
  </si>
  <si>
    <t>P04TR</t>
  </si>
  <si>
    <t xml:space="preserve">Temporary Harstanding </t>
  </si>
  <si>
    <t xml:space="preserve">Office Sheds &amp; Furnishings </t>
  </si>
  <si>
    <t>P05OS</t>
  </si>
  <si>
    <t xml:space="preserve">Site Communications </t>
  </si>
  <si>
    <t>PO5SC</t>
  </si>
  <si>
    <t xml:space="preserve">Temporary Electricity </t>
  </si>
  <si>
    <t>External Scaffolding Hire</t>
  </si>
  <si>
    <t>P13ES</t>
  </si>
  <si>
    <t xml:space="preserve">Cranes, Gantries &amp; Hoists </t>
  </si>
  <si>
    <t>Temporary Water</t>
  </si>
  <si>
    <t>PO5TW</t>
  </si>
  <si>
    <t>Covered Areas &amp; Walkways</t>
  </si>
  <si>
    <t>PO5CA</t>
  </si>
  <si>
    <t>PO5TE</t>
  </si>
  <si>
    <t>Site Expenses</t>
  </si>
  <si>
    <t>PO4SE</t>
  </si>
  <si>
    <t>OT</t>
  </si>
  <si>
    <t>TEMPORARY SERVICES</t>
  </si>
  <si>
    <t>P03</t>
  </si>
  <si>
    <t>Temporary Sewer &amp; Water Connection</t>
  </si>
  <si>
    <t>PO3TS</t>
  </si>
  <si>
    <t xml:space="preserve">Temporary Lighting </t>
  </si>
  <si>
    <t>P03TE</t>
  </si>
  <si>
    <t xml:space="preserve">Cleaning </t>
  </si>
  <si>
    <t>P15</t>
  </si>
  <si>
    <t>Final Clean</t>
  </si>
  <si>
    <t>P15FC</t>
  </si>
  <si>
    <t>P04HS</t>
  </si>
  <si>
    <t>Development Management Fee</t>
  </si>
  <si>
    <t>DEVELOPMENT FEES</t>
  </si>
  <si>
    <t>D2</t>
  </si>
  <si>
    <t>13000 ddt post tender</t>
  </si>
  <si>
    <t>P05TL</t>
  </si>
  <si>
    <t>Fire Extinguishers</t>
  </si>
  <si>
    <t>P03FE</t>
  </si>
  <si>
    <t xml:space="preserve">Site Safety Equipment </t>
  </si>
  <si>
    <t>PO8</t>
  </si>
  <si>
    <t>Bin Hire</t>
  </si>
  <si>
    <t>P14TC</t>
  </si>
  <si>
    <t>Traffic Control</t>
  </si>
  <si>
    <t>PO5TT</t>
  </si>
  <si>
    <t>P14MC</t>
  </si>
  <si>
    <t>Mobile Crane Hire</t>
  </si>
  <si>
    <t>Dewatering</t>
  </si>
  <si>
    <t>Small Tools</t>
  </si>
  <si>
    <t>Stationary and Office Supplies</t>
  </si>
  <si>
    <t>PO6</t>
  </si>
  <si>
    <t xml:space="preserve">Traffic Management Signage </t>
  </si>
  <si>
    <t>PO5TM</t>
  </si>
  <si>
    <t>T08</t>
  </si>
  <si>
    <t>Budget From</t>
  </si>
  <si>
    <t>Budget To</t>
  </si>
  <si>
    <t>margin</t>
  </si>
  <si>
    <t>base costs</t>
  </si>
  <si>
    <t>prelims</t>
  </si>
  <si>
    <t>joinery</t>
  </si>
  <si>
    <t>pc fixtures</t>
  </si>
  <si>
    <t>development fees</t>
  </si>
  <si>
    <t>contract figure</t>
  </si>
  <si>
    <t>was this</t>
  </si>
  <si>
    <t>D1BC</t>
  </si>
  <si>
    <t>Revised MP Confirmation</t>
  </si>
  <si>
    <t>`</t>
  </si>
  <si>
    <t xml:space="preserve">TRADE CONTINGENCY </t>
  </si>
  <si>
    <t xml:space="preserve">PRELIM CONTINGENCY </t>
  </si>
  <si>
    <t>P99</t>
  </si>
  <si>
    <t>T98</t>
  </si>
  <si>
    <t>should be this CORRECT*</t>
  </si>
  <si>
    <t>Final Difference</t>
  </si>
  <si>
    <t xml:space="preserve">Prelim Contingency </t>
  </si>
  <si>
    <t>was $22500 and amended with Matt P last negotiation</t>
  </si>
  <si>
    <t>went to BG figure</t>
  </si>
  <si>
    <t xml:space="preserve"> moved from design fees to trade contingency</t>
  </si>
  <si>
    <t>transferred</t>
  </si>
  <si>
    <t>Forecast Checked</t>
  </si>
  <si>
    <t>T094</t>
  </si>
  <si>
    <t>PERMANENT FORMWORK</t>
  </si>
  <si>
    <t>HYDRAULICS</t>
  </si>
  <si>
    <t>GLAZING</t>
  </si>
  <si>
    <t>AFS Supply</t>
  </si>
  <si>
    <t>AFS Revised Install Extra over</t>
  </si>
  <si>
    <t>drains</t>
  </si>
  <si>
    <t>Blinder excavation works</t>
  </si>
  <si>
    <t>temp roads prelim amount back to prelims</t>
  </si>
  <si>
    <t>Blockwork Reo</t>
  </si>
  <si>
    <t>QS Submitted</t>
  </si>
  <si>
    <t>Gain/Loss</t>
  </si>
  <si>
    <t>yes</t>
  </si>
  <si>
    <t>FFE Items and Sanitary hardware</t>
  </si>
  <si>
    <t>Silicon to Skirting</t>
  </si>
  <si>
    <t xml:space="preserve">line marking </t>
  </si>
  <si>
    <t>fencing</t>
  </si>
  <si>
    <t>cladding install</t>
  </si>
  <si>
    <t>Self Perform trusses allowance</t>
  </si>
  <si>
    <t xml:space="preserve">chemical cage </t>
  </si>
  <si>
    <t>Generators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</si>
</sst>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&quot;$&quot;#,##0;[Red]\-&quot;$&quot;#,##0"/>
    <numFmt numFmtId="44" formatCode="_-&quot;$&quot;* #,##0.00_-;\-&quot;$&quot;* #,##0.00_-;_-&quot;$&quot;* &quot;-&quot;??_-;_-@_-"/>
    <numFmt numFmtId="164" formatCode="&quot;$&quot;#,##0.00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0"/>
      <name val="Arial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71">
    <xf numFmtId="0" fontId="0" fillId="0" borderId="0" xfId="0"/>
    <xf numFmtId="0" fontId="0" fillId="0" borderId="3" xfId="0" applyBorder="1"/>
    <xf numFmtId="164" fontId="0" fillId="0" borderId="4" xfId="0" applyNumberFormat="1" applyFill="1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164" fontId="0" fillId="0" borderId="7" xfId="0" applyNumberFormat="1" applyFill="1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164" fontId="0" fillId="0" borderId="13" xfId="0" applyNumberFormat="1" applyBorder="1"/>
    <xf numFmtId="0" fontId="0" fillId="0" borderId="13" xfId="0" applyBorder="1"/>
    <xf numFmtId="0" fontId="0" fillId="0" borderId="14" xfId="0" applyBorder="1"/>
    <xf numFmtId="164" fontId="0" fillId="0" borderId="4" xfId="0" applyNumberFormat="1" applyBorder="1"/>
    <xf numFmtId="0" fontId="0" fillId="0" borderId="15" xfId="0" applyBorder="1"/>
    <xf numFmtId="164" fontId="0" fillId="0" borderId="16" xfId="0" applyNumberFormat="1" applyBorder="1"/>
    <xf numFmtId="0" fontId="0" fillId="0" borderId="16" xfId="0" applyBorder="1"/>
    <xf numFmtId="0" fontId="0" fillId="0" borderId="17" xfId="0" applyBorder="1"/>
    <xf numFmtId="164" fontId="0" fillId="0" borderId="7" xfId="0" applyNumberFormat="1" applyBorder="1"/>
    <xf numFmtId="0" fontId="0" fillId="0" borderId="21" xfId="0" applyBorder="1"/>
    <xf numFmtId="164" fontId="0" fillId="0" borderId="22" xfId="0" applyNumberFormat="1" applyBorder="1"/>
    <xf numFmtId="0" fontId="0" fillId="0" borderId="22" xfId="0" applyBorder="1"/>
    <xf numFmtId="0" fontId="0" fillId="0" borderId="23" xfId="0" applyBorder="1"/>
    <xf numFmtId="0" fontId="0" fillId="0" borderId="21" xfId="0" applyFont="1" applyBorder="1"/>
    <xf numFmtId="0" fontId="2" fillId="2" borderId="21" xfId="0" applyFont="1" applyFill="1" applyBorder="1"/>
    <xf numFmtId="164" fontId="0" fillId="2" borderId="22" xfId="0" applyNumberFormat="1" applyFill="1" applyBorder="1"/>
    <xf numFmtId="0" fontId="0" fillId="2" borderId="22" xfId="0" applyFill="1" applyBorder="1"/>
    <xf numFmtId="0" fontId="0" fillId="2" borderId="23" xfId="0" applyFill="1" applyBorder="1"/>
    <xf numFmtId="0" fontId="2" fillId="2" borderId="6" xfId="0" applyFont="1" applyFill="1" applyBorder="1"/>
    <xf numFmtId="164" fontId="0" fillId="2" borderId="7" xfId="0" applyNumberFormat="1" applyFill="1" applyBorder="1"/>
    <xf numFmtId="0" fontId="0" fillId="2" borderId="7" xfId="0" applyFill="1" applyBorder="1"/>
    <xf numFmtId="0" fontId="0" fillId="2" borderId="8" xfId="0" applyFill="1" applyBorder="1"/>
    <xf numFmtId="0" fontId="3" fillId="2" borderId="1" xfId="0" applyFont="1" applyFill="1" applyBorder="1"/>
    <xf numFmtId="44" fontId="4" fillId="2" borderId="1" xfId="1" applyFont="1" applyFill="1" applyBorder="1"/>
    <xf numFmtId="0" fontId="4" fillId="2" borderId="1" xfId="0" applyFont="1" applyFill="1" applyBorder="1"/>
    <xf numFmtId="0" fontId="4" fillId="2" borderId="2" xfId="0" applyFont="1" applyFill="1" applyBorder="1"/>
    <xf numFmtId="0" fontId="0" fillId="3" borderId="21" xfId="0" applyFill="1" applyBorder="1"/>
    <xf numFmtId="0" fontId="0" fillId="3" borderId="22" xfId="0" applyFill="1" applyBorder="1"/>
    <xf numFmtId="0" fontId="0" fillId="3" borderId="23" xfId="0" applyFill="1" applyBorder="1"/>
    <xf numFmtId="0" fontId="2" fillId="3" borderId="18" xfId="0" applyFont="1" applyFill="1" applyBorder="1"/>
    <xf numFmtId="164" fontId="2" fillId="3" borderId="19" xfId="1" applyNumberFormat="1" applyFont="1" applyFill="1" applyBorder="1"/>
    <xf numFmtId="0" fontId="2" fillId="3" borderId="19" xfId="0" applyFont="1" applyFill="1" applyBorder="1"/>
    <xf numFmtId="0" fontId="2" fillId="3" borderId="20" xfId="0" applyFont="1" applyFill="1" applyBorder="1"/>
    <xf numFmtId="164" fontId="2" fillId="3" borderId="22" xfId="0" applyNumberFormat="1" applyFont="1" applyFill="1" applyBorder="1"/>
    <xf numFmtId="0" fontId="0" fillId="2" borderId="6" xfId="0" applyFill="1" applyBorder="1"/>
    <xf numFmtId="0" fontId="0" fillId="2" borderId="9" xfId="0" applyFill="1" applyBorder="1"/>
    <xf numFmtId="164" fontId="0" fillId="2" borderId="10" xfId="0" applyNumberFormat="1" applyFill="1" applyBorder="1"/>
    <xf numFmtId="0" fontId="0" fillId="2" borderId="10" xfId="0" applyFill="1" applyBorder="1"/>
    <xf numFmtId="0" fontId="0" fillId="2" borderId="11" xfId="0" applyFill="1" applyBorder="1"/>
    <xf numFmtId="10" fontId="0" fillId="0" borderId="0" xfId="0" applyNumberFormat="1"/>
    <xf numFmtId="0" fontId="0" fillId="3" borderId="0" xfId="0" applyFill="1"/>
    <xf numFmtId="164" fontId="0" fillId="0" borderId="0" xfId="0" applyNumberFormat="1"/>
    <xf numFmtId="164" fontId="2" fillId="0" borderId="0" xfId="0" applyNumberFormat="1" applyFont="1"/>
    <xf numFmtId="0" fontId="2" fillId="0" borderId="0" xfId="0" applyFont="1"/>
    <xf numFmtId="6" fontId="0" fillId="0" borderId="0" xfId="0" applyNumberFormat="1"/>
    <xf numFmtId="44" fontId="0" fillId="3" borderId="0" xfId="1" applyFont="1" applyFill="1"/>
    <xf numFmtId="0" fontId="0" fillId="0" borderId="0" xfId="0" applyFill="1" applyBorder="1"/>
    <xf numFmtId="0" fontId="0" fillId="4" borderId="0" xfId="0" applyFill="1" applyBorder="1"/>
    <xf numFmtId="0" fontId="0" fillId="0" borderId="0" xfId="0" applyBorder="1"/>
    <xf numFmtId="164" fontId="0" fillId="0" borderId="0" xfId="0" applyNumberFormat="1" applyFill="1"/>
    <xf numFmtId="44" fontId="0" fillId="3" borderId="0" xfId="1" applyFont="1" applyFill="1" applyBorder="1"/>
    <xf numFmtId="0" fontId="0" fillId="2" borderId="0" xfId="0" applyFill="1" applyBorder="1"/>
    <xf numFmtId="0" fontId="2" fillId="3" borderId="0" xfId="0" applyFont="1" applyFill="1" applyBorder="1"/>
    <xf numFmtId="0" fontId="0" fillId="3" borderId="0" xfId="0" applyFill="1" applyBorder="1"/>
    <xf numFmtId="0" fontId="4" fillId="2" borderId="0" xfId="0" applyFont="1" applyFill="1" applyBorder="1" applyAlignment="1">
      <alignment horizontal="center"/>
    </xf>
    <xf numFmtId="164" fontId="0" fillId="0" borderId="0" xfId="0" applyNumberFormat="1" applyAlignment="1">
      <alignment horizontal="center"/>
    </xf>
    <xf numFmtId="44" fontId="0" fillId="0" borderId="0" xfId="1" applyFont="1" applyFill="1"/>
    <xf numFmtId="44" fontId="0" fillId="3" borderId="0" xfId="0" applyNumberFormat="1" applyFill="1"/>
  </cellXfs>
  <cellStyles count="2">
    <cellStyle name="Currency" xfId="1" builtinId="4"/>
    <cellStyle name="Normal" xfId="0" builtinId="0"/>
  </cellStyles>
  <dxfs count="18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U158"/>
  <sheetViews>
    <sheetView topLeftCell="A116" workbookViewId="0">
      <selection activeCell="B133" sqref="B133:E133"/>
    </sheetView>
  </sheetViews>
  <sheetFormatPr defaultRowHeight="15" x14ac:dyDescent="0.25"/>
  <cols>
    <col min="2" max="2" width="53.7109375" bestFit="1" customWidth="1"/>
    <col min="3" max="3" width="13.85546875" bestFit="1" customWidth="1"/>
    <col min="4" max="4" width="13.28515625" bestFit="1" customWidth="1"/>
    <col min="5" max="5" width="9.42578125" bestFit="1" customWidth="1"/>
    <col min="6" max="6" width="12.7109375" bestFit="1" customWidth="1"/>
    <col min="7" max="7" width="11.85546875" bestFit="1" customWidth="1"/>
    <col min="9" max="9" width="11.7109375" bestFit="1" customWidth="1"/>
    <col min="10" max="10" width="17.5703125" bestFit="1" customWidth="1"/>
    <col min="11" max="11" width="13.85546875" bestFit="1" customWidth="1"/>
    <col min="12" max="12" width="23.28515625" bestFit="1" customWidth="1"/>
    <col min="13" max="13" width="24" bestFit="1" customWidth="1"/>
    <col min="14" max="14" width="23.42578125" customWidth="1"/>
    <col min="15" max="15" width="13.85546875" bestFit="1" customWidth="1"/>
  </cols>
  <sheetData>
    <row r="1" spans="2:7" ht="15.75" thickBot="1" x14ac:dyDescent="0.3"/>
    <row r="2" spans="2:7" ht="15.75" thickBot="1" x14ac:dyDescent="0.3">
      <c r="B2" s="35" t="s">
        <v>0</v>
      </c>
      <c r="C2" s="36" t="s">
        <v>1</v>
      </c>
      <c r="D2" s="37" t="s">
        <v>2</v>
      </c>
      <c r="E2" s="38" t="s">
        <v>3</v>
      </c>
      <c r="F2" s="67" t="s">
        <v>311</v>
      </c>
      <c r="G2" s="67" t="s">
        <v>312</v>
      </c>
    </row>
    <row r="3" spans="2:7" x14ac:dyDescent="0.25">
      <c r="B3" s="1" t="s">
        <v>41</v>
      </c>
      <c r="C3" s="2">
        <v>201242</v>
      </c>
      <c r="D3" s="3" t="s">
        <v>86</v>
      </c>
      <c r="E3" s="8" t="s">
        <v>25</v>
      </c>
      <c r="F3" s="68" t="s">
        <v>313</v>
      </c>
      <c r="G3" s="54">
        <v>340</v>
      </c>
    </row>
    <row r="4" spans="2:7" x14ac:dyDescent="0.25">
      <c r="B4" s="5" t="s">
        <v>42</v>
      </c>
      <c r="C4" s="6">
        <v>1349563</v>
      </c>
      <c r="D4" s="7" t="s">
        <v>275</v>
      </c>
      <c r="E4" s="8" t="s">
        <v>25</v>
      </c>
      <c r="F4" s="68" t="s">
        <v>313</v>
      </c>
      <c r="G4" s="54">
        <v>5118.0200000000004</v>
      </c>
    </row>
    <row r="5" spans="2:7" x14ac:dyDescent="0.25">
      <c r="B5" s="5" t="s">
        <v>43</v>
      </c>
      <c r="C5" s="6">
        <v>8580</v>
      </c>
      <c r="D5" s="7" t="s">
        <v>87</v>
      </c>
      <c r="E5" s="8" t="s">
        <v>25</v>
      </c>
      <c r="F5" s="61"/>
      <c r="G5" s="54">
        <v>8580</v>
      </c>
    </row>
    <row r="6" spans="2:7" x14ac:dyDescent="0.25">
      <c r="B6" s="5" t="s">
        <v>44</v>
      </c>
      <c r="C6" s="6">
        <v>91545</v>
      </c>
      <c r="D6" s="7" t="s">
        <v>26</v>
      </c>
      <c r="E6" s="8" t="s">
        <v>25</v>
      </c>
      <c r="F6" s="61"/>
      <c r="G6" s="54"/>
    </row>
    <row r="7" spans="2:7" x14ac:dyDescent="0.25">
      <c r="B7" s="5" t="s">
        <v>45</v>
      </c>
      <c r="C7" s="6">
        <v>538076</v>
      </c>
      <c r="D7" s="7" t="s">
        <v>27</v>
      </c>
      <c r="E7" s="8" t="s">
        <v>28</v>
      </c>
      <c r="F7" s="61"/>
      <c r="G7" s="54">
        <v>-91237</v>
      </c>
    </row>
    <row r="8" spans="2:7" x14ac:dyDescent="0.25">
      <c r="B8" s="5" t="s">
        <v>46</v>
      </c>
      <c r="C8" s="6">
        <v>529368</v>
      </c>
      <c r="D8" s="7" t="s">
        <v>27</v>
      </c>
      <c r="E8" s="8" t="s">
        <v>25</v>
      </c>
      <c r="F8" s="61"/>
      <c r="G8" s="54">
        <v>-12432.75</v>
      </c>
    </row>
    <row r="9" spans="2:7" x14ac:dyDescent="0.25">
      <c r="B9" s="5" t="s">
        <v>47</v>
      </c>
      <c r="C9" s="6">
        <v>143597</v>
      </c>
      <c r="D9" s="7" t="s">
        <v>29</v>
      </c>
      <c r="E9" s="8" t="s">
        <v>30</v>
      </c>
      <c r="F9" s="61"/>
      <c r="G9" s="54">
        <v>-10000</v>
      </c>
    </row>
    <row r="10" spans="2:7" x14ac:dyDescent="0.25">
      <c r="B10" s="5" t="s">
        <v>48</v>
      </c>
      <c r="C10" s="6">
        <v>62421</v>
      </c>
      <c r="D10" s="7" t="s">
        <v>31</v>
      </c>
      <c r="E10" s="8" t="s">
        <v>28</v>
      </c>
      <c r="F10" s="61"/>
      <c r="G10" s="54"/>
    </row>
    <row r="11" spans="2:7" x14ac:dyDescent="0.25">
      <c r="B11" s="5" t="s">
        <v>49</v>
      </c>
      <c r="C11" s="6">
        <v>727261</v>
      </c>
      <c r="D11" s="7" t="s">
        <v>32</v>
      </c>
      <c r="E11" s="8" t="s">
        <v>28</v>
      </c>
      <c r="F11" s="68" t="s">
        <v>313</v>
      </c>
      <c r="G11" s="54">
        <v>-143431</v>
      </c>
    </row>
    <row r="12" spans="2:7" x14ac:dyDescent="0.25">
      <c r="B12" s="5" t="s">
        <v>50</v>
      </c>
      <c r="C12" s="6">
        <v>214152</v>
      </c>
      <c r="D12" s="7" t="s">
        <v>33</v>
      </c>
      <c r="E12" s="8" t="s">
        <v>25</v>
      </c>
      <c r="F12" s="61"/>
      <c r="G12" s="54">
        <v>-65000</v>
      </c>
    </row>
    <row r="13" spans="2:7" hidden="1" x14ac:dyDescent="0.25">
      <c r="B13" s="5" t="s">
        <v>4</v>
      </c>
      <c r="C13" s="6">
        <v>0</v>
      </c>
      <c r="D13" s="7"/>
      <c r="E13" s="8"/>
      <c r="F13" s="61"/>
      <c r="G13" s="54"/>
    </row>
    <row r="14" spans="2:7" x14ac:dyDescent="0.25">
      <c r="B14" s="5" t="s">
        <v>51</v>
      </c>
      <c r="C14" s="6">
        <v>994001</v>
      </c>
      <c r="D14" s="7" t="s">
        <v>34</v>
      </c>
      <c r="E14" s="8" t="s">
        <v>25</v>
      </c>
      <c r="F14" s="68" t="s">
        <v>313</v>
      </c>
      <c r="G14" s="54">
        <v>-251929</v>
      </c>
    </row>
    <row r="15" spans="2:7" hidden="1" x14ac:dyDescent="0.25">
      <c r="B15" s="5" t="s">
        <v>5</v>
      </c>
      <c r="C15" s="6">
        <v>0</v>
      </c>
      <c r="D15" s="7"/>
      <c r="E15" s="8"/>
      <c r="F15" s="61"/>
      <c r="G15" s="54"/>
    </row>
    <row r="16" spans="2:7" x14ac:dyDescent="0.25">
      <c r="B16" s="5" t="s">
        <v>52</v>
      </c>
      <c r="C16" s="6">
        <v>1817765</v>
      </c>
      <c r="D16" s="7" t="s">
        <v>88</v>
      </c>
      <c r="E16" s="8" t="s">
        <v>25</v>
      </c>
      <c r="F16" s="61"/>
      <c r="G16" s="54">
        <v>-35000</v>
      </c>
    </row>
    <row r="17" spans="2:14" hidden="1" x14ac:dyDescent="0.25">
      <c r="B17" s="5" t="s">
        <v>6</v>
      </c>
      <c r="C17" s="6">
        <v>0</v>
      </c>
      <c r="D17" s="7"/>
      <c r="E17" s="8"/>
      <c r="F17" s="61"/>
      <c r="G17" s="54"/>
    </row>
    <row r="18" spans="2:14" x14ac:dyDescent="0.25">
      <c r="B18" s="5" t="s">
        <v>53</v>
      </c>
      <c r="C18" s="6">
        <v>256310</v>
      </c>
      <c r="D18" s="7" t="s">
        <v>35</v>
      </c>
      <c r="E18" s="8" t="s">
        <v>25</v>
      </c>
      <c r="F18" s="61"/>
      <c r="G18" s="54"/>
    </row>
    <row r="19" spans="2:14" x14ac:dyDescent="0.25">
      <c r="B19" s="5" t="s">
        <v>54</v>
      </c>
      <c r="C19" s="6">
        <v>176000</v>
      </c>
      <c r="D19" s="7" t="s">
        <v>37</v>
      </c>
      <c r="E19" s="8" t="s">
        <v>25</v>
      </c>
      <c r="F19" s="61"/>
      <c r="G19" s="54"/>
    </row>
    <row r="20" spans="2:14" x14ac:dyDescent="0.25">
      <c r="B20" s="5" t="s">
        <v>55</v>
      </c>
      <c r="C20" s="6">
        <v>255327</v>
      </c>
      <c r="D20" s="7" t="s">
        <v>38</v>
      </c>
      <c r="E20" s="8" t="s">
        <v>25</v>
      </c>
      <c r="F20" s="61"/>
      <c r="G20" s="54">
        <v>-30000</v>
      </c>
    </row>
    <row r="21" spans="2:14" x14ac:dyDescent="0.25">
      <c r="B21" s="5" t="s">
        <v>56</v>
      </c>
      <c r="C21" s="6">
        <v>28265</v>
      </c>
      <c r="D21" s="7" t="s">
        <v>89</v>
      </c>
      <c r="E21" s="8" t="s">
        <v>25</v>
      </c>
      <c r="F21" s="61"/>
      <c r="G21" s="54"/>
    </row>
    <row r="22" spans="2:14" x14ac:dyDescent="0.25">
      <c r="B22" s="5" t="s">
        <v>57</v>
      </c>
      <c r="C22" s="6">
        <v>1189248</v>
      </c>
      <c r="D22" s="7" t="s">
        <v>39</v>
      </c>
      <c r="E22" s="8" t="s">
        <v>25</v>
      </c>
      <c r="F22" s="61"/>
      <c r="G22" s="54"/>
    </row>
    <row r="23" spans="2:14" hidden="1" x14ac:dyDescent="0.25">
      <c r="B23" s="5" t="s">
        <v>7</v>
      </c>
      <c r="C23" s="6">
        <v>0</v>
      </c>
      <c r="D23" s="7"/>
      <c r="E23" s="8"/>
      <c r="F23" s="61"/>
      <c r="G23" s="54"/>
    </row>
    <row r="24" spans="2:14" hidden="1" x14ac:dyDescent="0.25">
      <c r="B24" s="5" t="s">
        <v>8</v>
      </c>
      <c r="C24" s="6">
        <v>0</v>
      </c>
      <c r="D24" s="7"/>
      <c r="E24" s="8"/>
      <c r="F24" s="61"/>
      <c r="G24" s="54"/>
    </row>
    <row r="25" spans="2:14" x14ac:dyDescent="0.25">
      <c r="B25" s="5" t="s">
        <v>58</v>
      </c>
      <c r="C25" s="6">
        <v>646695</v>
      </c>
      <c r="D25" s="7" t="s">
        <v>40</v>
      </c>
      <c r="E25" s="8" t="s">
        <v>25</v>
      </c>
      <c r="F25" s="61"/>
      <c r="G25" s="54"/>
    </row>
    <row r="26" spans="2:14" x14ac:dyDescent="0.25">
      <c r="B26" s="5" t="s">
        <v>90</v>
      </c>
      <c r="C26" s="6">
        <v>20530</v>
      </c>
      <c r="D26" s="7" t="s">
        <v>91</v>
      </c>
      <c r="E26" s="8" t="s">
        <v>25</v>
      </c>
      <c r="F26" s="61"/>
      <c r="G26" s="54"/>
    </row>
    <row r="27" spans="2:14" hidden="1" x14ac:dyDescent="0.25">
      <c r="B27" s="5" t="s">
        <v>59</v>
      </c>
      <c r="C27" s="6">
        <v>0</v>
      </c>
      <c r="D27" s="7"/>
      <c r="E27" s="8"/>
      <c r="F27" s="61"/>
      <c r="G27" s="54"/>
    </row>
    <row r="28" spans="2:14" x14ac:dyDescent="0.25">
      <c r="B28" s="5" t="s">
        <v>93</v>
      </c>
      <c r="C28" s="6">
        <v>5697</v>
      </c>
      <c r="D28" s="7" t="s">
        <v>100</v>
      </c>
      <c r="E28" s="8" t="s">
        <v>25</v>
      </c>
      <c r="F28" s="61"/>
      <c r="G28" s="54"/>
    </row>
    <row r="29" spans="2:14" hidden="1" x14ac:dyDescent="0.25">
      <c r="B29" s="5" t="s">
        <v>9</v>
      </c>
      <c r="C29" s="6">
        <v>0</v>
      </c>
      <c r="D29" s="7"/>
      <c r="E29" s="8"/>
      <c r="F29" s="61"/>
      <c r="G29" s="54"/>
    </row>
    <row r="30" spans="2:14" x14ac:dyDescent="0.25">
      <c r="B30" s="5" t="s">
        <v>101</v>
      </c>
      <c r="C30" s="6">
        <v>124888</v>
      </c>
      <c r="D30" s="7" t="s">
        <v>102</v>
      </c>
      <c r="E30" s="8" t="s">
        <v>25</v>
      </c>
      <c r="F30" s="61"/>
      <c r="G30" s="54"/>
    </row>
    <row r="31" spans="2:14" x14ac:dyDescent="0.25">
      <c r="B31" s="5" t="s">
        <v>95</v>
      </c>
      <c r="C31" s="6">
        <v>196190</v>
      </c>
      <c r="D31" s="7" t="s">
        <v>94</v>
      </c>
      <c r="E31" s="8" t="s">
        <v>25</v>
      </c>
      <c r="F31" s="61"/>
      <c r="G31" s="54"/>
    </row>
    <row r="32" spans="2:14" x14ac:dyDescent="0.25">
      <c r="B32" s="5" t="s">
        <v>96</v>
      </c>
      <c r="C32" s="6">
        <v>252679</v>
      </c>
      <c r="D32" s="7" t="s">
        <v>92</v>
      </c>
      <c r="E32" s="8" t="s">
        <v>25</v>
      </c>
      <c r="F32" s="61"/>
      <c r="G32" s="54"/>
      <c r="L32" s="54"/>
      <c r="M32" s="52"/>
      <c r="N32" s="54"/>
    </row>
    <row r="33" spans="2:18" x14ac:dyDescent="0.25">
      <c r="B33" s="5" t="s">
        <v>97</v>
      </c>
      <c r="C33" s="6">
        <v>144710</v>
      </c>
      <c r="D33" s="7" t="s">
        <v>92</v>
      </c>
      <c r="E33" s="8" t="s">
        <v>28</v>
      </c>
      <c r="F33" s="61"/>
      <c r="G33" s="54"/>
    </row>
    <row r="34" spans="2:18" x14ac:dyDescent="0.25">
      <c r="B34" s="5" t="s">
        <v>99</v>
      </c>
      <c r="C34" s="6">
        <v>3016797</v>
      </c>
      <c r="D34" s="7" t="s">
        <v>98</v>
      </c>
      <c r="E34" s="8" t="s">
        <v>25</v>
      </c>
      <c r="F34" s="61"/>
      <c r="G34" s="54">
        <v>-180000</v>
      </c>
    </row>
    <row r="35" spans="2:18" x14ac:dyDescent="0.25">
      <c r="B35" s="5" t="s">
        <v>103</v>
      </c>
      <c r="C35" s="6">
        <v>1557</v>
      </c>
      <c r="D35" s="7" t="s">
        <v>104</v>
      </c>
      <c r="E35" s="8" t="s">
        <v>25</v>
      </c>
      <c r="F35" s="61"/>
      <c r="G35" s="54"/>
      <c r="R35">
        <v>4104531</v>
      </c>
    </row>
    <row r="36" spans="2:18" x14ac:dyDescent="0.25">
      <c r="B36" s="5" t="s">
        <v>107</v>
      </c>
      <c r="C36" s="6">
        <v>155550</v>
      </c>
      <c r="D36" s="7" t="s">
        <v>105</v>
      </c>
      <c r="E36" s="8" t="s">
        <v>28</v>
      </c>
      <c r="F36" s="61"/>
      <c r="G36" s="54"/>
      <c r="R36">
        <v>139640</v>
      </c>
    </row>
    <row r="37" spans="2:18" x14ac:dyDescent="0.25">
      <c r="B37" s="5" t="s">
        <v>108</v>
      </c>
      <c r="C37" s="6">
        <v>383457</v>
      </c>
      <c r="D37" s="7" t="s">
        <v>105</v>
      </c>
      <c r="E37" s="8" t="s">
        <v>25</v>
      </c>
      <c r="F37" s="61"/>
      <c r="G37" s="54"/>
      <c r="J37" t="s">
        <v>288</v>
      </c>
      <c r="R37">
        <v>25560286</v>
      </c>
    </row>
    <row r="38" spans="2:18" x14ac:dyDescent="0.25">
      <c r="B38" s="5" t="s">
        <v>60</v>
      </c>
      <c r="C38" s="6">
        <v>64499</v>
      </c>
      <c r="D38" s="7" t="s">
        <v>106</v>
      </c>
      <c r="E38" s="8" t="s">
        <v>25</v>
      </c>
      <c r="F38" s="61"/>
      <c r="G38" s="54"/>
      <c r="R38">
        <v>867000</v>
      </c>
    </row>
    <row r="39" spans="2:18" x14ac:dyDescent="0.25">
      <c r="B39" s="5" t="s">
        <v>109</v>
      </c>
      <c r="C39" s="6">
        <v>1057328</v>
      </c>
      <c r="D39" s="7" t="s">
        <v>111</v>
      </c>
      <c r="E39" s="8" t="s">
        <v>25</v>
      </c>
      <c r="F39" s="61"/>
      <c r="G39" s="54"/>
      <c r="R39">
        <f>SUM(R34:R38)</f>
        <v>30671457</v>
      </c>
    </row>
    <row r="40" spans="2:18" x14ac:dyDescent="0.25">
      <c r="B40" s="5" t="s">
        <v>110</v>
      </c>
      <c r="C40" s="6">
        <v>1497650</v>
      </c>
      <c r="D40" s="7" t="s">
        <v>112</v>
      </c>
      <c r="E40" s="8" t="s">
        <v>25</v>
      </c>
      <c r="F40" s="61"/>
      <c r="G40" s="54"/>
      <c r="R40">
        <v>75000</v>
      </c>
    </row>
    <row r="41" spans="2:18" x14ac:dyDescent="0.25">
      <c r="B41" s="5" t="s">
        <v>115</v>
      </c>
      <c r="C41" s="6">
        <f>266962+14304</f>
        <v>281266</v>
      </c>
      <c r="D41" s="7" t="s">
        <v>114</v>
      </c>
      <c r="E41" s="8" t="s">
        <v>25</v>
      </c>
      <c r="F41" s="61"/>
      <c r="G41" s="54"/>
      <c r="L41" s="54"/>
      <c r="R41">
        <f>R39+R40</f>
        <v>30746457</v>
      </c>
    </row>
    <row r="42" spans="2:18" hidden="1" x14ac:dyDescent="0.25">
      <c r="B42" s="5" t="s">
        <v>113</v>
      </c>
      <c r="C42" s="6"/>
      <c r="D42" s="7"/>
      <c r="E42" s="8"/>
      <c r="F42" s="61"/>
      <c r="G42" s="54"/>
    </row>
    <row r="43" spans="2:18" hidden="1" x14ac:dyDescent="0.25">
      <c r="B43" s="5" t="s">
        <v>10</v>
      </c>
      <c r="C43" s="6">
        <v>0</v>
      </c>
      <c r="D43" s="7"/>
      <c r="E43" s="8"/>
      <c r="F43" s="61"/>
      <c r="G43" s="54"/>
    </row>
    <row r="44" spans="2:18" x14ac:dyDescent="0.25">
      <c r="B44" s="5" t="s">
        <v>116</v>
      </c>
      <c r="C44" s="6">
        <v>2420741</v>
      </c>
      <c r="D44" s="7" t="s">
        <v>117</v>
      </c>
      <c r="E44" s="8" t="s">
        <v>25</v>
      </c>
      <c r="F44" s="68" t="s">
        <v>313</v>
      </c>
      <c r="G44" s="54">
        <v>1907</v>
      </c>
      <c r="K44" s="55" t="s">
        <v>285</v>
      </c>
      <c r="L44" s="55" t="s">
        <v>293</v>
      </c>
      <c r="M44" s="56" t="s">
        <v>287</v>
      </c>
      <c r="N44" s="56" t="s">
        <v>294</v>
      </c>
    </row>
    <row r="45" spans="2:18" x14ac:dyDescent="0.25">
      <c r="B45" s="5" t="s">
        <v>125</v>
      </c>
      <c r="C45" s="6">
        <v>735256</v>
      </c>
      <c r="D45" s="7" t="s">
        <v>118</v>
      </c>
      <c r="E45" s="8" t="s">
        <v>28</v>
      </c>
      <c r="F45" s="61"/>
      <c r="G45" s="54"/>
      <c r="J45" s="56" t="s">
        <v>278</v>
      </c>
      <c r="K45" s="54">
        <f>3507943+13000</f>
        <v>3520943</v>
      </c>
      <c r="L45" s="54">
        <v>3507943</v>
      </c>
      <c r="M45" s="62">
        <v>3108400</v>
      </c>
      <c r="N45" s="54">
        <f t="shared" ref="N45:N51" si="0">L45-M45</f>
        <v>399543</v>
      </c>
    </row>
    <row r="46" spans="2:18" x14ac:dyDescent="0.25">
      <c r="B46" s="5" t="s">
        <v>126</v>
      </c>
      <c r="C46" s="6">
        <v>2186001</v>
      </c>
      <c r="D46" s="7" t="s">
        <v>119</v>
      </c>
      <c r="E46" s="8" t="s">
        <v>25</v>
      </c>
      <c r="F46" s="68" t="s">
        <v>313</v>
      </c>
      <c r="G46" s="54">
        <v>-112500</v>
      </c>
      <c r="J46" s="56" t="s">
        <v>279</v>
      </c>
      <c r="K46" s="54">
        <f>24347019-13000</f>
        <v>24334019</v>
      </c>
      <c r="L46" s="54">
        <v>24347019</v>
      </c>
      <c r="M46" s="62">
        <v>24535540.5</v>
      </c>
      <c r="N46" s="54">
        <f>L46-M46</f>
        <v>-188521.5</v>
      </c>
      <c r="O46" s="57">
        <v>13000</v>
      </c>
      <c r="P46" t="s">
        <v>298</v>
      </c>
    </row>
    <row r="47" spans="2:18" x14ac:dyDescent="0.25">
      <c r="B47" s="5" t="s">
        <v>127</v>
      </c>
      <c r="C47" s="6"/>
      <c r="D47" s="7"/>
      <c r="E47" s="8"/>
      <c r="F47" s="61"/>
      <c r="G47" s="54"/>
      <c r="J47" s="56" t="s">
        <v>280</v>
      </c>
      <c r="K47" s="54">
        <v>4104531</v>
      </c>
      <c r="L47" s="54">
        <v>4104531</v>
      </c>
      <c r="M47" s="62">
        <v>4315552.5</v>
      </c>
      <c r="N47" s="54">
        <f>L47-M47</f>
        <v>-211021.5</v>
      </c>
      <c r="O47" s="54">
        <v>22500</v>
      </c>
      <c r="P47" t="s">
        <v>297</v>
      </c>
    </row>
    <row r="48" spans="2:18" x14ac:dyDescent="0.25">
      <c r="B48" s="5" t="s">
        <v>128</v>
      </c>
      <c r="C48" s="6">
        <v>1556200</v>
      </c>
      <c r="D48" s="7" t="s">
        <v>120</v>
      </c>
      <c r="E48" s="8" t="s">
        <v>25</v>
      </c>
      <c r="F48" s="61"/>
      <c r="G48" s="54"/>
      <c r="J48" s="56" t="s">
        <v>281</v>
      </c>
      <c r="K48" s="54">
        <v>1497651</v>
      </c>
      <c r="L48" s="54">
        <v>1497651</v>
      </c>
      <c r="M48" s="62">
        <v>1497651</v>
      </c>
      <c r="N48" s="54">
        <f t="shared" si="0"/>
        <v>0</v>
      </c>
    </row>
    <row r="49" spans="2:21" x14ac:dyDescent="0.25">
      <c r="B49" s="5" t="s">
        <v>129</v>
      </c>
      <c r="C49" s="6">
        <v>618960</v>
      </c>
      <c r="D49" s="7" t="s">
        <v>121</v>
      </c>
      <c r="E49" s="8" t="s">
        <v>25</v>
      </c>
      <c r="F49" s="68" t="s">
        <v>313</v>
      </c>
      <c r="G49" s="54">
        <v>4960</v>
      </c>
      <c r="J49" s="56" t="s">
        <v>282</v>
      </c>
      <c r="K49" s="54">
        <v>735256</v>
      </c>
      <c r="L49" s="54">
        <v>735256</v>
      </c>
      <c r="M49" s="62">
        <v>735256</v>
      </c>
      <c r="N49" s="54">
        <f t="shared" si="0"/>
        <v>0</v>
      </c>
      <c r="U49">
        <v>4104531</v>
      </c>
    </row>
    <row r="50" spans="2:21" x14ac:dyDescent="0.25">
      <c r="B50" s="5" t="s">
        <v>130</v>
      </c>
      <c r="C50" s="6">
        <v>363688</v>
      </c>
      <c r="D50" s="7" t="s">
        <v>122</v>
      </c>
      <c r="E50" s="8" t="s">
        <v>25</v>
      </c>
      <c r="F50" s="61"/>
      <c r="G50" s="54"/>
      <c r="J50" s="56" t="s">
        <v>283</v>
      </c>
      <c r="K50" s="54">
        <v>75000</v>
      </c>
      <c r="L50" s="54">
        <v>75000</v>
      </c>
      <c r="M50" s="62">
        <v>75000</v>
      </c>
      <c r="N50" s="54">
        <f t="shared" si="0"/>
        <v>0</v>
      </c>
      <c r="U50">
        <v>139640</v>
      </c>
    </row>
    <row r="51" spans="2:21" x14ac:dyDescent="0.25">
      <c r="B51" s="5" t="s">
        <v>131</v>
      </c>
      <c r="C51" s="6">
        <v>428931</v>
      </c>
      <c r="D51" s="7" t="s">
        <v>123</v>
      </c>
      <c r="E51" s="8" t="s">
        <v>25</v>
      </c>
      <c r="F51" s="61"/>
      <c r="G51" s="54"/>
      <c r="J51" s="56" t="s">
        <v>284</v>
      </c>
      <c r="K51" s="54">
        <f>SUM(K45:K50)</f>
        <v>34267400</v>
      </c>
      <c r="L51" s="54">
        <f>SUM(L45:L50)</f>
        <v>34267400</v>
      </c>
      <c r="M51" s="54">
        <f>SUM(M45:M50)</f>
        <v>34267400</v>
      </c>
      <c r="N51" s="54">
        <f t="shared" si="0"/>
        <v>0</v>
      </c>
      <c r="O51" s="54"/>
      <c r="U51">
        <v>25560286</v>
      </c>
    </row>
    <row r="52" spans="2:21" x14ac:dyDescent="0.25">
      <c r="B52" s="5" t="s">
        <v>132</v>
      </c>
      <c r="C52" s="6">
        <v>496356</v>
      </c>
      <c r="D52" s="7" t="s">
        <v>36</v>
      </c>
      <c r="E52" s="8" t="s">
        <v>25</v>
      </c>
      <c r="F52" s="61"/>
      <c r="G52" s="54"/>
      <c r="U52">
        <v>867000</v>
      </c>
    </row>
    <row r="53" spans="2:21" x14ac:dyDescent="0.25">
      <c r="B53" s="5" t="s">
        <v>186</v>
      </c>
      <c r="C53" s="6">
        <v>283729</v>
      </c>
      <c r="D53" s="7" t="s">
        <v>133</v>
      </c>
      <c r="E53" s="8" t="s">
        <v>25</v>
      </c>
      <c r="F53" s="61"/>
      <c r="G53" s="54"/>
      <c r="M53" s="54"/>
    </row>
    <row r="54" spans="2:21" x14ac:dyDescent="0.25">
      <c r="B54" s="5" t="s">
        <v>187</v>
      </c>
      <c r="C54" s="6">
        <v>38210</v>
      </c>
      <c r="D54" s="7" t="s">
        <v>134</v>
      </c>
      <c r="E54" s="8" t="s">
        <v>25</v>
      </c>
      <c r="F54" s="61"/>
      <c r="G54" s="54"/>
      <c r="U54">
        <v>3520943</v>
      </c>
    </row>
    <row r="55" spans="2:21" x14ac:dyDescent="0.25">
      <c r="B55" s="5" t="s">
        <v>289</v>
      </c>
      <c r="C55" s="6">
        <f>188521.5+13000</f>
        <v>201521.5</v>
      </c>
      <c r="D55" s="7" t="s">
        <v>292</v>
      </c>
      <c r="E55" s="8" t="s">
        <v>25</v>
      </c>
      <c r="F55" s="61"/>
      <c r="G55" s="54">
        <v>201521.5</v>
      </c>
    </row>
    <row r="56" spans="2:21" x14ac:dyDescent="0.25">
      <c r="B56" s="47" t="s">
        <v>188</v>
      </c>
      <c r="C56" s="32">
        <f>C97</f>
        <v>139640</v>
      </c>
      <c r="D56" s="33" t="s">
        <v>164</v>
      </c>
      <c r="E56" s="34"/>
      <c r="F56" s="64"/>
      <c r="G56" s="54"/>
      <c r="U56">
        <v>75000</v>
      </c>
    </row>
    <row r="57" spans="2:21" ht="15.75" thickBot="1" x14ac:dyDescent="0.3">
      <c r="B57" s="48" t="s">
        <v>189</v>
      </c>
      <c r="C57" s="49">
        <v>867000</v>
      </c>
      <c r="D57" s="50" t="s">
        <v>142</v>
      </c>
      <c r="E57" s="51"/>
      <c r="F57" s="64"/>
      <c r="J57" s="54"/>
      <c r="U57">
        <f>SUM(U49:U56)</f>
        <v>34267400</v>
      </c>
    </row>
    <row r="58" spans="2:21" ht="15.75" thickBot="1" x14ac:dyDescent="0.3">
      <c r="B58" s="12" t="s">
        <v>12</v>
      </c>
      <c r="C58" s="13">
        <f>SUM(C3:C57)</f>
        <v>26768447.5</v>
      </c>
      <c r="D58" s="14"/>
      <c r="E58" s="15"/>
      <c r="F58" s="61"/>
      <c r="G58" s="54">
        <f>SUM(G3:G57)</f>
        <v>-709103.23</v>
      </c>
      <c r="J58">
        <f>34192400+75000</f>
        <v>34267400</v>
      </c>
      <c r="N58">
        <f>211021.5-22500</f>
        <v>188521.5</v>
      </c>
    </row>
    <row r="59" spans="2:21" x14ac:dyDescent="0.25">
      <c r="B59" s="1" t="s">
        <v>11</v>
      </c>
      <c r="C59" s="16">
        <v>4315552.5</v>
      </c>
      <c r="D59" s="3"/>
      <c r="E59" s="4"/>
      <c r="F59" s="61"/>
    </row>
    <row r="60" spans="2:21" ht="15.75" thickBot="1" x14ac:dyDescent="0.3">
      <c r="B60" s="47" t="s">
        <v>255</v>
      </c>
      <c r="C60" s="32"/>
      <c r="D60" s="33" t="s">
        <v>256</v>
      </c>
      <c r="E60" s="34"/>
      <c r="F60" s="64"/>
    </row>
    <row r="61" spans="2:21" ht="15.75" thickBot="1" x14ac:dyDescent="0.3">
      <c r="B61" s="12" t="s">
        <v>254</v>
      </c>
      <c r="C61" s="13">
        <v>75000</v>
      </c>
      <c r="D61" s="14"/>
      <c r="E61" s="15"/>
      <c r="F61" s="61"/>
    </row>
    <row r="62" spans="2:21" ht="15.75" thickBot="1" x14ac:dyDescent="0.3">
      <c r="B62" s="17" t="s">
        <v>13</v>
      </c>
      <c r="C62" s="18">
        <f>34267400-C58-C59-C61</f>
        <v>3108400</v>
      </c>
      <c r="D62" s="19"/>
      <c r="E62" s="20"/>
      <c r="F62" s="61"/>
      <c r="H62" s="52">
        <f>C62/C63</f>
        <v>9.071012098962862E-2</v>
      </c>
      <c r="J62" s="54"/>
    </row>
    <row r="63" spans="2:21" ht="16.5" thickTop="1" thickBot="1" x14ac:dyDescent="0.3">
      <c r="B63" s="42" t="s">
        <v>14</v>
      </c>
      <c r="C63" s="43">
        <f>C58+C59+C61+C62</f>
        <v>34267400</v>
      </c>
      <c r="D63" s="44"/>
      <c r="E63" s="45"/>
      <c r="F63" s="65"/>
      <c r="N63">
        <v>34267400</v>
      </c>
    </row>
    <row r="64" spans="2:21" x14ac:dyDescent="0.25">
      <c r="B64" s="1"/>
      <c r="C64" s="16"/>
      <c r="D64" s="3"/>
      <c r="E64" s="4"/>
      <c r="F64" s="61"/>
      <c r="N64">
        <v>75000</v>
      </c>
    </row>
    <row r="65" spans="2:14" x14ac:dyDescent="0.25">
      <c r="B65" s="27" t="s">
        <v>16</v>
      </c>
      <c r="C65" s="28"/>
      <c r="D65" s="29"/>
      <c r="E65" s="30"/>
      <c r="F65" s="64"/>
      <c r="N65">
        <f>N63-N64</f>
        <v>34192400</v>
      </c>
    </row>
    <row r="66" spans="2:14" x14ac:dyDescent="0.25">
      <c r="B66" s="22" t="s">
        <v>17</v>
      </c>
      <c r="C66" s="23">
        <v>35000</v>
      </c>
      <c r="D66" s="24" t="s">
        <v>135</v>
      </c>
      <c r="E66" s="25" t="s">
        <v>25</v>
      </c>
      <c r="F66" s="61"/>
    </row>
    <row r="67" spans="2:14" x14ac:dyDescent="0.25">
      <c r="B67" s="22" t="s">
        <v>18</v>
      </c>
      <c r="C67" s="23">
        <v>30000</v>
      </c>
      <c r="D67" s="24" t="s">
        <v>136</v>
      </c>
      <c r="E67" s="25" t="s">
        <v>25</v>
      </c>
      <c r="F67" s="61"/>
    </row>
    <row r="68" spans="2:14" x14ac:dyDescent="0.25">
      <c r="B68" s="22" t="s">
        <v>19</v>
      </c>
      <c r="C68" s="23">
        <v>30000</v>
      </c>
      <c r="D68" s="24" t="s">
        <v>137</v>
      </c>
      <c r="E68" s="25" t="s">
        <v>25</v>
      </c>
      <c r="F68" s="61"/>
    </row>
    <row r="69" spans="2:14" x14ac:dyDescent="0.25">
      <c r="B69" s="22" t="s">
        <v>20</v>
      </c>
      <c r="C69" s="23">
        <v>22000</v>
      </c>
      <c r="D69" s="24" t="s">
        <v>138</v>
      </c>
      <c r="E69" s="25" t="s">
        <v>25</v>
      </c>
      <c r="F69" s="61"/>
    </row>
    <row r="70" spans="2:14" x14ac:dyDescent="0.25">
      <c r="B70" s="22" t="s">
        <v>21</v>
      </c>
      <c r="C70" s="23">
        <v>600000</v>
      </c>
      <c r="D70" s="24" t="s">
        <v>139</v>
      </c>
      <c r="E70" s="25" t="s">
        <v>25</v>
      </c>
      <c r="F70" s="61"/>
    </row>
    <row r="71" spans="2:14" x14ac:dyDescent="0.25">
      <c r="B71" s="22" t="s">
        <v>22</v>
      </c>
      <c r="C71" s="23">
        <v>50000</v>
      </c>
      <c r="D71" s="24" t="s">
        <v>140</v>
      </c>
      <c r="E71" s="25" t="s">
        <v>25</v>
      </c>
      <c r="F71" s="61"/>
    </row>
    <row r="72" spans="2:14" x14ac:dyDescent="0.25">
      <c r="B72" s="22" t="s">
        <v>23</v>
      </c>
      <c r="C72" s="23">
        <v>100000</v>
      </c>
      <c r="D72" s="24" t="s">
        <v>141</v>
      </c>
      <c r="E72" s="25" t="s">
        <v>25</v>
      </c>
      <c r="F72" s="61"/>
    </row>
    <row r="73" spans="2:14" x14ac:dyDescent="0.25">
      <c r="B73" s="39"/>
      <c r="C73" s="46">
        <f>SUM(C66:C72)</f>
        <v>867000</v>
      </c>
      <c r="D73" s="40" t="s">
        <v>24</v>
      </c>
      <c r="E73" s="41"/>
      <c r="F73" s="66"/>
    </row>
    <row r="74" spans="2:14" x14ac:dyDescent="0.25">
      <c r="B74" s="22"/>
      <c r="C74" s="23"/>
      <c r="D74" s="24"/>
      <c r="E74" s="25"/>
      <c r="F74" s="61"/>
    </row>
    <row r="75" spans="2:14" x14ac:dyDescent="0.25">
      <c r="B75" s="27" t="s">
        <v>124</v>
      </c>
      <c r="C75" s="28"/>
      <c r="D75" s="29"/>
      <c r="E75" s="30"/>
      <c r="F75" s="64"/>
    </row>
    <row r="76" spans="2:14" x14ac:dyDescent="0.25">
      <c r="B76" s="26" t="s">
        <v>163</v>
      </c>
      <c r="C76" s="23">
        <v>24875</v>
      </c>
      <c r="D76" s="24" t="s">
        <v>185</v>
      </c>
      <c r="E76" s="25" t="s">
        <v>166</v>
      </c>
      <c r="F76" s="61"/>
    </row>
    <row r="77" spans="2:14" x14ac:dyDescent="0.25">
      <c r="B77" s="22" t="s">
        <v>143</v>
      </c>
      <c r="C77" s="23">
        <v>7415</v>
      </c>
      <c r="D77" s="24" t="s">
        <v>167</v>
      </c>
      <c r="E77" s="25" t="s">
        <v>166</v>
      </c>
      <c r="F77" s="61"/>
    </row>
    <row r="78" spans="2:14" x14ac:dyDescent="0.25">
      <c r="B78" s="22" t="s">
        <v>147</v>
      </c>
      <c r="C78" s="23">
        <v>11300</v>
      </c>
      <c r="D78" s="24" t="s">
        <v>165</v>
      </c>
      <c r="E78" s="25" t="s">
        <v>166</v>
      </c>
      <c r="F78" s="61"/>
    </row>
    <row r="79" spans="2:14" x14ac:dyDescent="0.25">
      <c r="B79" s="22" t="s">
        <v>146</v>
      </c>
      <c r="C79" s="23">
        <v>5500</v>
      </c>
      <c r="D79" s="24" t="s">
        <v>168</v>
      </c>
      <c r="E79" s="25" t="s">
        <v>166</v>
      </c>
      <c r="F79" s="61"/>
    </row>
    <row r="80" spans="2:14" x14ac:dyDescent="0.25">
      <c r="B80" s="22" t="s">
        <v>145</v>
      </c>
      <c r="C80" s="23">
        <v>6950</v>
      </c>
      <c r="D80" s="24" t="s">
        <v>169</v>
      </c>
      <c r="E80" s="25" t="s">
        <v>166</v>
      </c>
      <c r="F80" s="61"/>
    </row>
    <row r="81" spans="2:7" x14ac:dyDescent="0.25">
      <c r="B81" s="22" t="s">
        <v>144</v>
      </c>
      <c r="C81" s="23">
        <v>32600</v>
      </c>
      <c r="D81" s="24" t="s">
        <v>170</v>
      </c>
      <c r="E81" s="25" t="s">
        <v>166</v>
      </c>
      <c r="F81" s="61"/>
    </row>
    <row r="82" spans="2:7" x14ac:dyDescent="0.25">
      <c r="B82" s="22" t="s">
        <v>148</v>
      </c>
      <c r="C82" s="23">
        <v>6500</v>
      </c>
      <c r="D82" s="24" t="s">
        <v>172</v>
      </c>
      <c r="E82" s="25" t="s">
        <v>166</v>
      </c>
      <c r="F82" s="61"/>
    </row>
    <row r="83" spans="2:7" x14ac:dyDescent="0.25">
      <c r="B83" s="22" t="s">
        <v>149</v>
      </c>
      <c r="C83" s="23">
        <v>5000</v>
      </c>
      <c r="D83" s="24" t="s">
        <v>176</v>
      </c>
      <c r="E83" s="25" t="s">
        <v>166</v>
      </c>
      <c r="F83" s="61"/>
    </row>
    <row r="84" spans="2:7" x14ac:dyDescent="0.25">
      <c r="B84" s="22" t="s">
        <v>150</v>
      </c>
      <c r="C84" s="23"/>
      <c r="D84" s="24" t="s">
        <v>286</v>
      </c>
      <c r="E84" s="25" t="s">
        <v>166</v>
      </c>
      <c r="F84" s="61"/>
      <c r="G84" t="s">
        <v>257</v>
      </c>
    </row>
    <row r="85" spans="2:7" x14ac:dyDescent="0.25">
      <c r="B85" s="22" t="s">
        <v>151</v>
      </c>
      <c r="C85" s="23">
        <v>1000</v>
      </c>
      <c r="D85" s="24" t="s">
        <v>174</v>
      </c>
      <c r="E85" s="25" t="s">
        <v>166</v>
      </c>
      <c r="F85" s="61"/>
    </row>
    <row r="86" spans="2:7" x14ac:dyDescent="0.25">
      <c r="B86" s="22" t="s">
        <v>152</v>
      </c>
      <c r="C86" s="23">
        <v>1000</v>
      </c>
      <c r="D86" s="24" t="s">
        <v>171</v>
      </c>
      <c r="E86" s="25" t="s">
        <v>166</v>
      </c>
      <c r="F86" s="61"/>
    </row>
    <row r="87" spans="2:7" x14ac:dyDescent="0.25">
      <c r="B87" s="22" t="s">
        <v>153</v>
      </c>
      <c r="C87" s="23">
        <v>1000</v>
      </c>
      <c r="D87" s="24" t="s">
        <v>175</v>
      </c>
      <c r="E87" s="25" t="s">
        <v>166</v>
      </c>
      <c r="F87" s="61"/>
    </row>
    <row r="88" spans="2:7" x14ac:dyDescent="0.25">
      <c r="B88" s="22" t="s">
        <v>154</v>
      </c>
      <c r="C88" s="23">
        <v>1000</v>
      </c>
      <c r="D88" s="24" t="s">
        <v>180</v>
      </c>
      <c r="E88" s="25" t="s">
        <v>166</v>
      </c>
      <c r="F88" s="61"/>
    </row>
    <row r="89" spans="2:7" x14ac:dyDescent="0.25">
      <c r="B89" s="22" t="s">
        <v>155</v>
      </c>
      <c r="C89" s="23">
        <v>1000</v>
      </c>
      <c r="D89" s="24" t="s">
        <v>179</v>
      </c>
      <c r="E89" s="25" t="s">
        <v>166</v>
      </c>
      <c r="F89" s="61"/>
    </row>
    <row r="90" spans="2:7" x14ac:dyDescent="0.25">
      <c r="B90" s="22" t="s">
        <v>156</v>
      </c>
      <c r="C90" s="23">
        <v>8000</v>
      </c>
      <c r="D90" s="24" t="s">
        <v>177</v>
      </c>
      <c r="E90" s="25" t="s">
        <v>166</v>
      </c>
      <c r="F90" s="61"/>
    </row>
    <row r="91" spans="2:7" x14ac:dyDescent="0.25">
      <c r="B91" s="22" t="s">
        <v>157</v>
      </c>
      <c r="C91" s="23">
        <v>3500</v>
      </c>
      <c r="D91" s="24" t="s">
        <v>178</v>
      </c>
      <c r="E91" s="25" t="s">
        <v>166</v>
      </c>
      <c r="F91" s="61"/>
    </row>
    <row r="92" spans="2:7" x14ac:dyDescent="0.25">
      <c r="B92" s="22" t="s">
        <v>158</v>
      </c>
      <c r="C92" s="23">
        <v>500</v>
      </c>
      <c r="D92" s="24" t="s">
        <v>181</v>
      </c>
      <c r="E92" s="25" t="s">
        <v>166</v>
      </c>
      <c r="F92" s="61"/>
    </row>
    <row r="93" spans="2:7" x14ac:dyDescent="0.25">
      <c r="B93" s="22" t="s">
        <v>159</v>
      </c>
      <c r="C93" s="23">
        <v>7500</v>
      </c>
      <c r="D93" s="24" t="s">
        <v>173</v>
      </c>
      <c r="E93" s="25" t="s">
        <v>166</v>
      </c>
      <c r="F93" s="61"/>
    </row>
    <row r="94" spans="2:7" x14ac:dyDescent="0.25">
      <c r="B94" s="22" t="s">
        <v>160</v>
      </c>
      <c r="C94" s="23">
        <v>7500</v>
      </c>
      <c r="D94" s="24" t="s">
        <v>182</v>
      </c>
      <c r="E94" s="25" t="s">
        <v>166</v>
      </c>
      <c r="F94" s="61"/>
    </row>
    <row r="95" spans="2:7" x14ac:dyDescent="0.25">
      <c r="B95" s="22" t="s">
        <v>161</v>
      </c>
      <c r="C95" s="23">
        <v>3000</v>
      </c>
      <c r="D95" s="24" t="s">
        <v>183</v>
      </c>
      <c r="E95" s="25" t="s">
        <v>166</v>
      </c>
      <c r="F95" s="61"/>
    </row>
    <row r="96" spans="2:7" x14ac:dyDescent="0.25">
      <c r="B96" s="22" t="s">
        <v>162</v>
      </c>
      <c r="C96" s="23">
        <v>4500</v>
      </c>
      <c r="D96" s="24" t="s">
        <v>184</v>
      </c>
      <c r="E96" s="25" t="s">
        <v>166</v>
      </c>
      <c r="F96" s="61"/>
    </row>
    <row r="97" spans="2:6" x14ac:dyDescent="0.25">
      <c r="B97" s="39"/>
      <c r="C97" s="46">
        <f>SUM(C76:C96)</f>
        <v>139640</v>
      </c>
      <c r="D97" s="40" t="s">
        <v>24</v>
      </c>
      <c r="E97" s="41"/>
      <c r="F97" s="66"/>
    </row>
    <row r="98" spans="2:6" x14ac:dyDescent="0.25">
      <c r="B98" s="22"/>
      <c r="C98" s="23"/>
      <c r="D98" s="24"/>
      <c r="E98" s="25"/>
      <c r="F98" s="61"/>
    </row>
    <row r="99" spans="2:6" x14ac:dyDescent="0.25">
      <c r="B99" s="31" t="s">
        <v>15</v>
      </c>
      <c r="C99" s="32"/>
      <c r="D99" s="33"/>
      <c r="E99" s="34"/>
      <c r="F99" s="64"/>
    </row>
    <row r="100" spans="2:6" x14ac:dyDescent="0.25">
      <c r="B100" s="47" t="s">
        <v>201</v>
      </c>
      <c r="C100" s="32"/>
      <c r="D100" s="33" t="s">
        <v>202</v>
      </c>
      <c r="E100" s="34"/>
      <c r="F100" s="64"/>
    </row>
    <row r="101" spans="2:6" x14ac:dyDescent="0.25">
      <c r="B101" s="5" t="s">
        <v>72</v>
      </c>
      <c r="C101" s="21">
        <v>120916</v>
      </c>
      <c r="D101" s="7" t="s">
        <v>61</v>
      </c>
      <c r="E101" s="8" t="s">
        <v>62</v>
      </c>
      <c r="F101" s="61"/>
    </row>
    <row r="102" spans="2:6" x14ac:dyDescent="0.25">
      <c r="B102" s="5" t="s">
        <v>63</v>
      </c>
      <c r="C102" s="21">
        <v>338580</v>
      </c>
      <c r="D102" s="7" t="s">
        <v>64</v>
      </c>
      <c r="E102" s="8" t="s">
        <v>62</v>
      </c>
      <c r="F102" s="61"/>
    </row>
    <row r="103" spans="2:6" x14ac:dyDescent="0.25">
      <c r="B103" s="5" t="s">
        <v>65</v>
      </c>
      <c r="C103" s="21">
        <v>218556</v>
      </c>
      <c r="D103" s="7" t="s">
        <v>66</v>
      </c>
      <c r="E103" s="8" t="s">
        <v>62</v>
      </c>
      <c r="F103" s="61"/>
    </row>
    <row r="104" spans="2:6" x14ac:dyDescent="0.25">
      <c r="B104" s="5" t="s">
        <v>77</v>
      </c>
      <c r="C104" s="21">
        <v>37392</v>
      </c>
      <c r="D104" s="7" t="s">
        <v>78</v>
      </c>
      <c r="E104" s="8" t="s">
        <v>62</v>
      </c>
      <c r="F104" s="61"/>
    </row>
    <row r="105" spans="2:6" x14ac:dyDescent="0.25">
      <c r="B105" s="5" t="s">
        <v>71</v>
      </c>
      <c r="C105" s="21">
        <v>5563.2</v>
      </c>
      <c r="D105" s="7" t="s">
        <v>67</v>
      </c>
      <c r="E105" s="8" t="s">
        <v>62</v>
      </c>
      <c r="F105" s="61"/>
    </row>
    <row r="106" spans="2:6" x14ac:dyDescent="0.25">
      <c r="B106" s="5" t="s">
        <v>69</v>
      </c>
      <c r="C106" s="21">
        <v>44232</v>
      </c>
      <c r="D106" s="7" t="s">
        <v>68</v>
      </c>
      <c r="E106" s="8" t="s">
        <v>62</v>
      </c>
      <c r="F106" s="61"/>
    </row>
    <row r="107" spans="2:6" x14ac:dyDescent="0.25">
      <c r="B107" s="5" t="s">
        <v>70</v>
      </c>
      <c r="C107" s="21">
        <v>287432</v>
      </c>
      <c r="D107" s="7" t="s">
        <v>79</v>
      </c>
      <c r="E107" s="8" t="s">
        <v>62</v>
      </c>
      <c r="F107" s="61"/>
    </row>
    <row r="108" spans="2:6" x14ac:dyDescent="0.25">
      <c r="B108" s="5" t="s">
        <v>73</v>
      </c>
      <c r="C108" s="21">
        <v>193648</v>
      </c>
      <c r="D108" s="7" t="s">
        <v>80</v>
      </c>
      <c r="E108" s="8" t="s">
        <v>62</v>
      </c>
      <c r="F108" s="61"/>
    </row>
    <row r="109" spans="2:6" x14ac:dyDescent="0.25">
      <c r="B109" s="5" t="s">
        <v>74</v>
      </c>
      <c r="C109" s="21">
        <v>126616</v>
      </c>
      <c r="D109" s="7" t="s">
        <v>75</v>
      </c>
      <c r="E109" s="8" t="s">
        <v>62</v>
      </c>
      <c r="F109" s="61"/>
    </row>
    <row r="110" spans="2:6" x14ac:dyDescent="0.25">
      <c r="B110" s="5" t="s">
        <v>74</v>
      </c>
      <c r="C110" s="21">
        <v>126616</v>
      </c>
      <c r="D110" s="7" t="s">
        <v>76</v>
      </c>
      <c r="E110" s="8" t="s">
        <v>62</v>
      </c>
      <c r="F110" s="61"/>
    </row>
    <row r="111" spans="2:6" x14ac:dyDescent="0.25">
      <c r="B111" s="5" t="s">
        <v>81</v>
      </c>
      <c r="C111" s="21">
        <v>193192</v>
      </c>
      <c r="D111" s="7" t="s">
        <v>82</v>
      </c>
      <c r="E111" s="8" t="s">
        <v>62</v>
      </c>
      <c r="F111" s="61"/>
    </row>
    <row r="112" spans="2:6" x14ac:dyDescent="0.25">
      <c r="B112" s="5" t="s">
        <v>84</v>
      </c>
      <c r="C112" s="21">
        <v>126480</v>
      </c>
      <c r="D112" s="7" t="s">
        <v>83</v>
      </c>
      <c r="E112" s="8" t="s">
        <v>62</v>
      </c>
      <c r="F112" s="61"/>
    </row>
    <row r="113" spans="2:8" x14ac:dyDescent="0.25">
      <c r="B113" s="5" t="s">
        <v>85</v>
      </c>
      <c r="C113" s="21">
        <v>85680</v>
      </c>
      <c r="D113" s="7" t="s">
        <v>83</v>
      </c>
      <c r="E113" s="8" t="s">
        <v>25</v>
      </c>
      <c r="F113" s="61"/>
    </row>
    <row r="114" spans="2:8" x14ac:dyDescent="0.25">
      <c r="B114" s="47" t="s">
        <v>203</v>
      </c>
      <c r="C114" s="32"/>
      <c r="D114" s="33" t="s">
        <v>200</v>
      </c>
      <c r="E114" s="34"/>
      <c r="F114" s="64"/>
    </row>
    <row r="115" spans="2:8" x14ac:dyDescent="0.25">
      <c r="B115" s="5" t="s">
        <v>194</v>
      </c>
      <c r="C115" s="21">
        <v>82800</v>
      </c>
      <c r="D115" s="7" t="s">
        <v>193</v>
      </c>
      <c r="E115" s="8" t="s">
        <v>190</v>
      </c>
      <c r="F115" s="61"/>
    </row>
    <row r="116" spans="2:8" x14ac:dyDescent="0.25">
      <c r="B116" s="5" t="s">
        <v>192</v>
      </c>
      <c r="C116" s="21">
        <f>22500*2</f>
        <v>45000</v>
      </c>
      <c r="D116" s="7" t="s">
        <v>191</v>
      </c>
      <c r="E116" s="8" t="s">
        <v>190</v>
      </c>
      <c r="F116" s="61"/>
      <c r="H116" t="s">
        <v>296</v>
      </c>
    </row>
    <row r="117" spans="2:8" x14ac:dyDescent="0.25">
      <c r="B117" s="47" t="s">
        <v>204</v>
      </c>
      <c r="C117" s="32"/>
      <c r="D117" s="33" t="s">
        <v>199</v>
      </c>
      <c r="E117" s="34"/>
      <c r="F117" s="64"/>
    </row>
    <row r="118" spans="2:8" x14ac:dyDescent="0.25">
      <c r="B118" s="5" t="s">
        <v>195</v>
      </c>
      <c r="C118" s="21">
        <v>2500</v>
      </c>
      <c r="D118" s="7" t="s">
        <v>196</v>
      </c>
      <c r="E118" s="8" t="s">
        <v>166</v>
      </c>
      <c r="F118" s="61"/>
    </row>
    <row r="119" spans="2:8" x14ac:dyDescent="0.25">
      <c r="B119" s="47" t="s">
        <v>243</v>
      </c>
      <c r="C119" s="32"/>
      <c r="D119" s="33" t="s">
        <v>244</v>
      </c>
      <c r="E119" s="34"/>
      <c r="F119" s="64"/>
    </row>
    <row r="120" spans="2:8" x14ac:dyDescent="0.25">
      <c r="B120" s="5" t="s">
        <v>245</v>
      </c>
      <c r="C120" s="21">
        <v>13700</v>
      </c>
      <c r="D120" s="7" t="s">
        <v>246</v>
      </c>
      <c r="E120" s="8" t="s">
        <v>242</v>
      </c>
      <c r="F120" s="61"/>
    </row>
    <row r="121" spans="2:8" x14ac:dyDescent="0.25">
      <c r="B121" s="5" t="s">
        <v>231</v>
      </c>
      <c r="C121" s="21">
        <v>25250</v>
      </c>
      <c r="D121" s="7" t="s">
        <v>248</v>
      </c>
      <c r="E121" s="8" t="s">
        <v>242</v>
      </c>
      <c r="F121" s="61"/>
    </row>
    <row r="122" spans="2:8" x14ac:dyDescent="0.25">
      <c r="B122" s="5" t="s">
        <v>259</v>
      </c>
      <c r="C122" s="21">
        <v>7500</v>
      </c>
      <c r="D122" s="7" t="s">
        <v>260</v>
      </c>
      <c r="E122" s="8" t="s">
        <v>242</v>
      </c>
      <c r="F122" s="61"/>
    </row>
    <row r="123" spans="2:8" x14ac:dyDescent="0.25">
      <c r="B123" s="47" t="s">
        <v>207</v>
      </c>
      <c r="C123" s="32"/>
      <c r="D123" s="33" t="s">
        <v>208</v>
      </c>
      <c r="E123" s="34"/>
      <c r="F123" s="64"/>
    </row>
    <row r="124" spans="2:8" x14ac:dyDescent="0.25">
      <c r="B124" s="5" t="s">
        <v>209</v>
      </c>
      <c r="C124" s="21">
        <v>1500</v>
      </c>
      <c r="D124" s="7" t="s">
        <v>221</v>
      </c>
      <c r="E124" s="8" t="s">
        <v>25</v>
      </c>
      <c r="F124" s="61"/>
    </row>
    <row r="125" spans="2:8" x14ac:dyDescent="0.25">
      <c r="B125" s="5" t="s">
        <v>210</v>
      </c>
      <c r="C125" s="21">
        <v>4987</v>
      </c>
      <c r="D125" s="7" t="s">
        <v>222</v>
      </c>
      <c r="E125" s="8" t="s">
        <v>30</v>
      </c>
      <c r="F125" s="61"/>
    </row>
    <row r="126" spans="2:8" x14ac:dyDescent="0.25">
      <c r="B126" s="5" t="s">
        <v>223</v>
      </c>
      <c r="C126" s="21">
        <v>5000</v>
      </c>
      <c r="D126" s="7" t="s">
        <v>224</v>
      </c>
      <c r="E126" s="8" t="s">
        <v>28</v>
      </c>
      <c r="F126" s="61"/>
    </row>
    <row r="127" spans="2:8" x14ac:dyDescent="0.25">
      <c r="B127" s="5" t="s">
        <v>211</v>
      </c>
      <c r="C127" s="21">
        <v>5218</v>
      </c>
      <c r="D127" s="7" t="s">
        <v>225</v>
      </c>
      <c r="E127" s="8" t="s">
        <v>28</v>
      </c>
      <c r="F127" s="61"/>
    </row>
    <row r="128" spans="2:8" x14ac:dyDescent="0.25">
      <c r="B128" s="5" t="s">
        <v>226</v>
      </c>
      <c r="C128" s="21">
        <v>31311</v>
      </c>
      <c r="D128" s="7" t="s">
        <v>253</v>
      </c>
      <c r="E128" s="8" t="s">
        <v>28</v>
      </c>
      <c r="F128" s="61"/>
    </row>
    <row r="129" spans="2:6" x14ac:dyDescent="0.25">
      <c r="B129" s="5" t="s">
        <v>240</v>
      </c>
      <c r="C129" s="21">
        <v>15500</v>
      </c>
      <c r="D129" s="7" t="s">
        <v>241</v>
      </c>
      <c r="E129" s="8" t="s">
        <v>28</v>
      </c>
      <c r="F129" s="61"/>
    </row>
    <row r="130" spans="2:6" x14ac:dyDescent="0.25">
      <c r="B130" s="47" t="s">
        <v>212</v>
      </c>
      <c r="C130" s="32"/>
      <c r="D130" s="33" t="s">
        <v>213</v>
      </c>
      <c r="E130" s="34"/>
      <c r="F130" s="64"/>
    </row>
    <row r="131" spans="2:6" x14ac:dyDescent="0.25">
      <c r="B131" s="5" t="s">
        <v>227</v>
      </c>
      <c r="C131" s="21">
        <v>138902</v>
      </c>
      <c r="D131" s="7" t="s">
        <v>228</v>
      </c>
      <c r="E131" s="8" t="s">
        <v>28</v>
      </c>
      <c r="F131" s="61"/>
    </row>
    <row r="132" spans="2:6" x14ac:dyDescent="0.25">
      <c r="B132" s="5" t="s">
        <v>229</v>
      </c>
      <c r="C132" s="21">
        <v>13376</v>
      </c>
      <c r="D132" s="7" t="s">
        <v>230</v>
      </c>
      <c r="E132" s="8" t="s">
        <v>28</v>
      </c>
      <c r="F132" s="61"/>
    </row>
    <row r="133" spans="2:6" x14ac:dyDescent="0.25">
      <c r="B133" s="5" t="s">
        <v>231</v>
      </c>
      <c r="C133" s="21">
        <v>40550</v>
      </c>
      <c r="D133" s="7" t="s">
        <v>239</v>
      </c>
      <c r="E133" s="8" t="s">
        <v>28</v>
      </c>
      <c r="F133" s="61"/>
    </row>
    <row r="134" spans="2:6" x14ac:dyDescent="0.25">
      <c r="B134" s="5" t="s">
        <v>247</v>
      </c>
      <c r="C134" s="21">
        <v>16876</v>
      </c>
      <c r="D134" s="7" t="s">
        <v>258</v>
      </c>
      <c r="E134" s="8" t="s">
        <v>242</v>
      </c>
      <c r="F134" s="61"/>
    </row>
    <row r="135" spans="2:6" x14ac:dyDescent="0.25">
      <c r="B135" s="5" t="s">
        <v>235</v>
      </c>
      <c r="C135" s="21">
        <v>17700</v>
      </c>
      <c r="D135" s="7" t="s">
        <v>236</v>
      </c>
      <c r="E135" s="8" t="s">
        <v>28</v>
      </c>
      <c r="F135" s="61"/>
    </row>
    <row r="136" spans="2:6" x14ac:dyDescent="0.25">
      <c r="B136" s="5" t="s">
        <v>237</v>
      </c>
      <c r="C136" s="21">
        <v>12500</v>
      </c>
      <c r="D136" s="7" t="s">
        <v>238</v>
      </c>
      <c r="E136" s="8" t="s">
        <v>28</v>
      </c>
      <c r="F136" s="61"/>
    </row>
    <row r="137" spans="2:6" x14ac:dyDescent="0.25">
      <c r="B137" s="5" t="s">
        <v>265</v>
      </c>
      <c r="C137" s="21">
        <v>54597</v>
      </c>
      <c r="D137" s="7" t="s">
        <v>266</v>
      </c>
      <c r="E137" s="8" t="s">
        <v>25</v>
      </c>
      <c r="F137" s="61"/>
    </row>
    <row r="138" spans="2:6" x14ac:dyDescent="0.25">
      <c r="B138" s="5" t="s">
        <v>273</v>
      </c>
      <c r="C138" s="21">
        <v>1860</v>
      </c>
      <c r="D138" s="7" t="s">
        <v>274</v>
      </c>
      <c r="E138" s="8" t="s">
        <v>28</v>
      </c>
      <c r="F138" s="61"/>
    </row>
    <row r="139" spans="2:6" x14ac:dyDescent="0.25">
      <c r="B139" s="47" t="s">
        <v>214</v>
      </c>
      <c r="C139" s="32"/>
      <c r="D139" s="33" t="s">
        <v>215</v>
      </c>
      <c r="E139" s="34"/>
      <c r="F139" s="64"/>
    </row>
    <row r="140" spans="2:6" x14ac:dyDescent="0.25">
      <c r="B140" s="5" t="s">
        <v>271</v>
      </c>
      <c r="C140" s="21">
        <v>9300</v>
      </c>
      <c r="D140" s="7" t="s">
        <v>272</v>
      </c>
      <c r="E140" s="8" t="s">
        <v>242</v>
      </c>
      <c r="F140" s="61"/>
    </row>
    <row r="141" spans="2:6" x14ac:dyDescent="0.25">
      <c r="B141" s="47" t="s">
        <v>216</v>
      </c>
      <c r="C141" s="32"/>
      <c r="D141" s="33" t="s">
        <v>205</v>
      </c>
      <c r="E141" s="34"/>
      <c r="F141" s="64"/>
    </row>
    <row r="142" spans="2:6" x14ac:dyDescent="0.25">
      <c r="B142" s="5" t="s">
        <v>220</v>
      </c>
      <c r="C142" s="21">
        <v>69610</v>
      </c>
      <c r="D142" s="7" t="s">
        <v>219</v>
      </c>
      <c r="E142" s="8" t="s">
        <v>206</v>
      </c>
      <c r="F142" s="61"/>
    </row>
    <row r="143" spans="2:6" x14ac:dyDescent="0.25">
      <c r="B143" s="5" t="s">
        <v>269</v>
      </c>
      <c r="C143" s="21">
        <v>2050</v>
      </c>
      <c r="D143" s="7" t="s">
        <v>219</v>
      </c>
      <c r="E143" s="8" t="s">
        <v>28</v>
      </c>
      <c r="F143" s="61"/>
    </row>
    <row r="144" spans="2:6" x14ac:dyDescent="0.25">
      <c r="B144" s="5" t="s">
        <v>270</v>
      </c>
      <c r="C144" s="21">
        <v>24800</v>
      </c>
      <c r="D144" s="7" t="s">
        <v>219</v>
      </c>
      <c r="E144" s="8" t="s">
        <v>30</v>
      </c>
      <c r="F144" s="61"/>
    </row>
    <row r="145" spans="2:6" x14ac:dyDescent="0.25">
      <c r="B145" s="47" t="s">
        <v>217</v>
      </c>
      <c r="C145" s="32"/>
      <c r="D145" s="33" t="s">
        <v>218</v>
      </c>
      <c r="E145" s="34"/>
      <c r="F145" s="64"/>
    </row>
    <row r="146" spans="2:6" x14ac:dyDescent="0.25">
      <c r="B146" s="5" t="s">
        <v>261</v>
      </c>
      <c r="C146" s="21">
        <v>9400</v>
      </c>
      <c r="D146" s="7" t="s">
        <v>262</v>
      </c>
      <c r="E146" s="8" t="s">
        <v>28</v>
      </c>
      <c r="F146" s="61"/>
    </row>
    <row r="147" spans="2:6" x14ac:dyDescent="0.25">
      <c r="B147" s="5" t="s">
        <v>198</v>
      </c>
      <c r="C147" s="21">
        <v>52500</v>
      </c>
      <c r="D147" s="7" t="s">
        <v>197</v>
      </c>
      <c r="E147" s="8" t="s">
        <v>25</v>
      </c>
      <c r="F147" s="61"/>
    </row>
    <row r="148" spans="2:6" x14ac:dyDescent="0.25">
      <c r="B148" s="5" t="s">
        <v>232</v>
      </c>
      <c r="C148" s="21">
        <v>539663</v>
      </c>
      <c r="D148" s="7" t="s">
        <v>233</v>
      </c>
      <c r="E148" s="8" t="s">
        <v>30</v>
      </c>
      <c r="F148" s="61"/>
    </row>
    <row r="149" spans="2:6" x14ac:dyDescent="0.25">
      <c r="B149" s="5" t="s">
        <v>268</v>
      </c>
      <c r="C149" s="21">
        <v>45075</v>
      </c>
      <c r="D149" s="7" t="s">
        <v>267</v>
      </c>
      <c r="E149" s="8" t="s">
        <v>30</v>
      </c>
      <c r="F149" s="61"/>
    </row>
    <row r="150" spans="2:6" x14ac:dyDescent="0.25">
      <c r="B150" s="5" t="s">
        <v>234</v>
      </c>
      <c r="C150" s="21">
        <v>649485</v>
      </c>
      <c r="D150" s="7" t="s">
        <v>264</v>
      </c>
      <c r="E150" s="8" t="s">
        <v>25</v>
      </c>
      <c r="F150" s="61"/>
    </row>
    <row r="151" spans="2:6" x14ac:dyDescent="0.25">
      <c r="B151" s="5" t="s">
        <v>249</v>
      </c>
      <c r="C151" s="21">
        <v>72788</v>
      </c>
      <c r="D151" s="7" t="s">
        <v>250</v>
      </c>
      <c r="E151" s="8" t="s">
        <v>25</v>
      </c>
      <c r="F151" s="61"/>
    </row>
    <row r="152" spans="2:6" x14ac:dyDescent="0.25">
      <c r="B152" s="5" t="s">
        <v>251</v>
      </c>
      <c r="C152" s="21">
        <v>109190</v>
      </c>
      <c r="D152" s="7" t="s">
        <v>252</v>
      </c>
      <c r="E152" s="8" t="s">
        <v>25</v>
      </c>
      <c r="F152" s="61"/>
    </row>
    <row r="153" spans="2:6" x14ac:dyDescent="0.25">
      <c r="B153" s="5" t="s">
        <v>263</v>
      </c>
      <c r="C153" s="21">
        <v>101640</v>
      </c>
      <c r="D153" s="7" t="s">
        <v>250</v>
      </c>
      <c r="E153" s="8" t="s">
        <v>30</v>
      </c>
      <c r="F153" s="61"/>
    </row>
    <row r="154" spans="2:6" x14ac:dyDescent="0.25">
      <c r="B154" s="47" t="s">
        <v>290</v>
      </c>
      <c r="C154" s="32"/>
      <c r="D154" s="33" t="s">
        <v>291</v>
      </c>
      <c r="E154" s="34"/>
      <c r="F154" s="64"/>
    </row>
    <row r="155" spans="2:6" x14ac:dyDescent="0.25">
      <c r="B155" s="5" t="s">
        <v>295</v>
      </c>
      <c r="C155" s="21">
        <v>188521.5</v>
      </c>
      <c r="D155" s="7" t="s">
        <v>291</v>
      </c>
      <c r="E155" s="8" t="s">
        <v>25</v>
      </c>
      <c r="F155" s="61"/>
    </row>
    <row r="156" spans="2:6" x14ac:dyDescent="0.25">
      <c r="B156" s="22"/>
      <c r="C156" s="23"/>
      <c r="D156" s="24"/>
      <c r="E156" s="25"/>
      <c r="F156" s="61"/>
    </row>
    <row r="157" spans="2:6" x14ac:dyDescent="0.25">
      <c r="B157" s="39"/>
      <c r="C157" s="46">
        <f>SUM(C101:C155)</f>
        <v>4315552.7</v>
      </c>
      <c r="D157" s="40" t="s">
        <v>24</v>
      </c>
      <c r="E157" s="41"/>
      <c r="F157" s="66"/>
    </row>
    <row r="158" spans="2:6" ht="15.75" thickBot="1" x14ac:dyDescent="0.3">
      <c r="B158" s="9"/>
      <c r="C158" s="10"/>
      <c r="D158" s="10"/>
      <c r="E158" s="11"/>
      <c r="F158" s="61"/>
    </row>
  </sheetData>
  <conditionalFormatting sqref="G3:G54">
    <cfRule type="cellIs" dxfId="17" priority="19" operator="lessThan">
      <formula>0</formula>
    </cfRule>
    <cfRule type="cellIs" dxfId="16" priority="20" operator="greaterThan">
      <formula>0</formula>
    </cfRule>
  </conditionalFormatting>
  <conditionalFormatting sqref="G55">
    <cfRule type="cellIs" dxfId="15" priority="17" operator="lessThan">
      <formula>0</formula>
    </cfRule>
    <cfRule type="cellIs" dxfId="14" priority="18" operator="greaterThan">
      <formula>0</formula>
    </cfRule>
  </conditionalFormatting>
  <conditionalFormatting sqref="F4">
    <cfRule type="cellIs" dxfId="13" priority="15" operator="lessThan">
      <formula>0</formula>
    </cfRule>
    <cfRule type="cellIs" dxfId="12" priority="16" operator="greaterThan">
      <formula>0</formula>
    </cfRule>
  </conditionalFormatting>
  <conditionalFormatting sqref="F3">
    <cfRule type="cellIs" dxfId="11" priority="11" operator="lessThan">
      <formula>0</formula>
    </cfRule>
    <cfRule type="cellIs" dxfId="10" priority="12" operator="greaterThan">
      <formula>0</formula>
    </cfRule>
  </conditionalFormatting>
  <conditionalFormatting sqref="F11">
    <cfRule type="cellIs" dxfId="9" priority="9" operator="lessThan">
      <formula>0</formula>
    </cfRule>
    <cfRule type="cellIs" dxfId="8" priority="10" operator="greaterThan">
      <formula>0</formula>
    </cfRule>
  </conditionalFormatting>
  <conditionalFormatting sqref="F44">
    <cfRule type="cellIs" dxfId="7" priority="7" operator="lessThan">
      <formula>0</formula>
    </cfRule>
    <cfRule type="cellIs" dxfId="6" priority="8" operator="greaterThan">
      <formula>0</formula>
    </cfRule>
  </conditionalFormatting>
  <conditionalFormatting sqref="F46">
    <cfRule type="cellIs" dxfId="5" priority="5" operator="lessThan">
      <formula>0</formula>
    </cfRule>
    <cfRule type="cellIs" dxfId="4" priority="6" operator="greaterThan">
      <formula>0</formula>
    </cfRule>
  </conditionalFormatting>
  <conditionalFormatting sqref="F49">
    <cfRule type="cellIs" dxfId="3" priority="3" operator="lessThan">
      <formula>0</formula>
    </cfRule>
    <cfRule type="cellIs" dxfId="2" priority="4" operator="greaterThan">
      <formula>0</formula>
    </cfRule>
  </conditionalFormatting>
  <conditionalFormatting sqref="F14">
    <cfRule type="cellIs" dxfId="1" priority="1" operator="lessThan">
      <formula>0</formula>
    </cfRule>
    <cfRule type="cellIs" dxfId="0" priority="2" operator="greaterThan">
      <formula>0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3:M51"/>
  <sheetViews>
    <sheetView tabSelected="1" topLeftCell="A19" workbookViewId="0">
      <selection activeCell="E55" sqref="E55"/>
    </sheetView>
  </sheetViews>
  <sheetFormatPr defaultRowHeight="15" x14ac:dyDescent="0.25"/>
  <cols>
    <col min="2" max="2" width="29.7109375" bestFit="1" customWidth="1"/>
    <col min="3" max="3" width="12.7109375" bestFit="1" customWidth="1"/>
    <col min="6" max="6" width="12.5703125" bestFit="1" customWidth="1"/>
    <col min="7" max="7" width="28.42578125" bestFit="1" customWidth="1"/>
    <col min="8" max="8" width="12.7109375" bestFit="1" customWidth="1"/>
    <col min="11" max="11" width="39.42578125" bestFit="1" customWidth="1"/>
    <col min="12" max="12" width="11" bestFit="1" customWidth="1"/>
  </cols>
  <sheetData>
    <row r="3" spans="2:13" ht="15.75" thickBot="1" x14ac:dyDescent="0.3">
      <c r="B3" t="s">
        <v>276</v>
      </c>
      <c r="F3" s="53" t="s">
        <v>1</v>
      </c>
      <c r="G3" t="s">
        <v>277</v>
      </c>
    </row>
    <row r="4" spans="2:13" x14ac:dyDescent="0.25">
      <c r="B4" s="1" t="s">
        <v>42</v>
      </c>
      <c r="C4" s="2">
        <v>1349563</v>
      </c>
      <c r="D4" s="3" t="s">
        <v>275</v>
      </c>
      <c r="E4" s="4" t="s">
        <v>25</v>
      </c>
      <c r="F4" s="58">
        <v>119244</v>
      </c>
      <c r="G4" s="1" t="s">
        <v>41</v>
      </c>
      <c r="H4" s="2">
        <v>201242</v>
      </c>
      <c r="I4" s="3" t="s">
        <v>86</v>
      </c>
      <c r="J4" s="4" t="s">
        <v>25</v>
      </c>
      <c r="K4" s="61"/>
      <c r="L4" s="60" t="s">
        <v>299</v>
      </c>
      <c r="M4" s="59" t="s">
        <v>300</v>
      </c>
    </row>
    <row r="5" spans="2:13" x14ac:dyDescent="0.25">
      <c r="B5" s="5" t="s">
        <v>226</v>
      </c>
      <c r="C5" s="6">
        <v>31311</v>
      </c>
      <c r="D5" s="7" t="s">
        <v>253</v>
      </c>
      <c r="E5" s="8" t="s">
        <v>28</v>
      </c>
      <c r="F5" s="58">
        <v>31311</v>
      </c>
      <c r="G5" s="5" t="s">
        <v>41</v>
      </c>
      <c r="H5" s="6">
        <v>201242</v>
      </c>
      <c r="I5" s="7" t="s">
        <v>86</v>
      </c>
      <c r="J5" s="8" t="s">
        <v>25</v>
      </c>
      <c r="K5" s="61"/>
      <c r="L5" s="60" t="s">
        <v>299</v>
      </c>
      <c r="M5" s="59" t="s">
        <v>300</v>
      </c>
    </row>
    <row r="6" spans="2:13" x14ac:dyDescent="0.25">
      <c r="B6" s="5" t="s">
        <v>211</v>
      </c>
      <c r="C6" s="6">
        <v>5218</v>
      </c>
      <c r="D6" s="7" t="s">
        <v>225</v>
      </c>
      <c r="E6" s="8" t="s">
        <v>28</v>
      </c>
      <c r="F6" s="58">
        <v>5218</v>
      </c>
      <c r="G6" s="5" t="s">
        <v>41</v>
      </c>
      <c r="H6" s="6">
        <v>201242</v>
      </c>
      <c r="I6" s="7" t="s">
        <v>86</v>
      </c>
      <c r="J6" s="8" t="s">
        <v>25</v>
      </c>
      <c r="K6" s="61"/>
      <c r="L6" s="60" t="s">
        <v>299</v>
      </c>
      <c r="M6" s="59" t="s">
        <v>300</v>
      </c>
    </row>
    <row r="7" spans="2:13" x14ac:dyDescent="0.25">
      <c r="B7" s="5" t="s">
        <v>44</v>
      </c>
      <c r="C7" s="6">
        <v>91545</v>
      </c>
      <c r="D7" s="7" t="s">
        <v>26</v>
      </c>
      <c r="E7" s="8" t="s">
        <v>25</v>
      </c>
      <c r="F7" s="58">
        <v>41470</v>
      </c>
      <c r="G7" s="5" t="s">
        <v>46</v>
      </c>
      <c r="H7" s="6">
        <v>529368</v>
      </c>
      <c r="I7" s="7" t="s">
        <v>27</v>
      </c>
      <c r="J7" s="8" t="s">
        <v>25</v>
      </c>
      <c r="K7" s="61"/>
      <c r="L7" s="60" t="s">
        <v>299</v>
      </c>
      <c r="M7" s="59" t="s">
        <v>300</v>
      </c>
    </row>
    <row r="8" spans="2:13" x14ac:dyDescent="0.25">
      <c r="B8" s="5" t="s">
        <v>48</v>
      </c>
      <c r="C8" s="6">
        <v>62421</v>
      </c>
      <c r="D8" s="7" t="s">
        <v>31</v>
      </c>
      <c r="E8" s="8" t="s">
        <v>28</v>
      </c>
      <c r="F8" s="58">
        <v>41448</v>
      </c>
      <c r="G8" s="5" t="s">
        <v>45</v>
      </c>
      <c r="H8" s="6">
        <v>538076</v>
      </c>
      <c r="I8" s="7" t="s">
        <v>27</v>
      </c>
      <c r="J8" s="8" t="s">
        <v>28</v>
      </c>
      <c r="K8" s="61"/>
      <c r="L8" s="60" t="s">
        <v>299</v>
      </c>
      <c r="M8" s="59" t="s">
        <v>300</v>
      </c>
    </row>
    <row r="9" spans="2:13" x14ac:dyDescent="0.25">
      <c r="B9" s="5" t="s">
        <v>58</v>
      </c>
      <c r="C9" s="6">
        <v>646695</v>
      </c>
      <c r="D9" s="7" t="s">
        <v>40</v>
      </c>
      <c r="E9" s="8" t="s">
        <v>25</v>
      </c>
      <c r="F9" s="58">
        <v>107000</v>
      </c>
      <c r="G9" s="5" t="s">
        <v>51</v>
      </c>
      <c r="H9" s="6">
        <v>994001</v>
      </c>
      <c r="I9" s="7" t="s">
        <v>34</v>
      </c>
      <c r="J9" s="8" t="s">
        <v>25</v>
      </c>
      <c r="K9" s="61"/>
      <c r="L9" s="60" t="s">
        <v>299</v>
      </c>
      <c r="M9" s="59" t="s">
        <v>300</v>
      </c>
    </row>
    <row r="10" spans="2:13" x14ac:dyDescent="0.25">
      <c r="B10" s="5" t="s">
        <v>110</v>
      </c>
      <c r="C10" s="6">
        <v>1497650</v>
      </c>
      <c r="D10" s="7" t="s">
        <v>112</v>
      </c>
      <c r="E10" s="8" t="s">
        <v>25</v>
      </c>
      <c r="F10" s="58">
        <v>86597</v>
      </c>
      <c r="G10" s="5" t="s">
        <v>99</v>
      </c>
      <c r="H10" s="6">
        <v>3016797</v>
      </c>
      <c r="I10" s="7" t="s">
        <v>98</v>
      </c>
      <c r="J10" s="8" t="s">
        <v>25</v>
      </c>
      <c r="K10" s="61"/>
      <c r="L10" s="60" t="s">
        <v>299</v>
      </c>
      <c r="M10" s="59" t="s">
        <v>300</v>
      </c>
    </row>
    <row r="11" spans="2:13" x14ac:dyDescent="0.25">
      <c r="B11" s="5" t="s">
        <v>130</v>
      </c>
      <c r="C11" s="6">
        <v>363688</v>
      </c>
      <c r="D11" s="7" t="s">
        <v>122</v>
      </c>
      <c r="E11" s="8" t="s">
        <v>25</v>
      </c>
      <c r="F11" s="58">
        <v>12000</v>
      </c>
      <c r="G11" s="5" t="s">
        <v>232</v>
      </c>
      <c r="H11" s="6">
        <v>539663</v>
      </c>
      <c r="I11" s="7" t="s">
        <v>233</v>
      </c>
      <c r="J11" s="8" t="s">
        <v>30</v>
      </c>
      <c r="K11" s="61"/>
      <c r="L11" s="60" t="s">
        <v>299</v>
      </c>
      <c r="M11" s="59" t="s">
        <v>300</v>
      </c>
    </row>
    <row r="12" spans="2:13" x14ac:dyDescent="0.25">
      <c r="B12" s="5" t="s">
        <v>234</v>
      </c>
      <c r="C12" s="6">
        <v>649485</v>
      </c>
      <c r="D12" s="7" t="s">
        <v>264</v>
      </c>
      <c r="E12" s="8" t="s">
        <v>25</v>
      </c>
      <c r="F12" s="58">
        <v>32500</v>
      </c>
      <c r="G12" s="5" t="s">
        <v>46</v>
      </c>
      <c r="H12" s="6">
        <v>529368</v>
      </c>
      <c r="I12" s="7" t="s">
        <v>27</v>
      </c>
      <c r="J12" s="8" t="s">
        <v>25</v>
      </c>
      <c r="K12" s="61"/>
      <c r="L12" s="60" t="s">
        <v>299</v>
      </c>
      <c r="M12" s="59" t="s">
        <v>300</v>
      </c>
    </row>
    <row r="13" spans="2:13" x14ac:dyDescent="0.25">
      <c r="B13" s="5" t="s">
        <v>46</v>
      </c>
      <c r="C13" s="6">
        <v>529368</v>
      </c>
      <c r="D13" s="7" t="s">
        <v>27</v>
      </c>
      <c r="E13" s="8" t="s">
        <v>25</v>
      </c>
      <c r="F13" s="58">
        <v>32500</v>
      </c>
      <c r="G13" s="5" t="s">
        <v>234</v>
      </c>
      <c r="H13" s="6">
        <v>649485</v>
      </c>
      <c r="I13" s="7" t="s">
        <v>264</v>
      </c>
      <c r="J13" s="8" t="s">
        <v>25</v>
      </c>
      <c r="K13" s="61"/>
      <c r="L13" s="60" t="s">
        <v>299</v>
      </c>
      <c r="M13" s="59" t="s">
        <v>300</v>
      </c>
    </row>
    <row r="14" spans="2:13" x14ac:dyDescent="0.25">
      <c r="B14" s="5" t="s">
        <v>42</v>
      </c>
      <c r="C14" s="6">
        <v>1349563</v>
      </c>
      <c r="D14" s="7" t="s">
        <v>275</v>
      </c>
      <c r="E14" s="8" t="s">
        <v>25</v>
      </c>
      <c r="F14" s="58">
        <v>22200</v>
      </c>
      <c r="G14" s="5" t="s">
        <v>45</v>
      </c>
      <c r="H14" s="6">
        <v>538076</v>
      </c>
      <c r="I14" s="7" t="s">
        <v>27</v>
      </c>
      <c r="J14" s="8" t="s">
        <v>28</v>
      </c>
      <c r="K14" s="61"/>
      <c r="L14" s="60" t="s">
        <v>299</v>
      </c>
      <c r="M14" s="59" t="s">
        <v>300</v>
      </c>
    </row>
    <row r="15" spans="2:13" x14ac:dyDescent="0.25">
      <c r="B15" s="5" t="s">
        <v>44</v>
      </c>
      <c r="C15" s="6">
        <v>91545</v>
      </c>
      <c r="D15" s="7" t="s">
        <v>26</v>
      </c>
      <c r="E15" s="8" t="s">
        <v>25</v>
      </c>
      <c r="F15" s="58">
        <v>4571.87</v>
      </c>
      <c r="G15" s="5" t="s">
        <v>41</v>
      </c>
      <c r="H15" s="6">
        <v>201242</v>
      </c>
      <c r="I15" s="7" t="s">
        <v>86</v>
      </c>
      <c r="J15" s="8" t="s">
        <v>25</v>
      </c>
      <c r="K15" s="61"/>
      <c r="L15" s="60" t="s">
        <v>299</v>
      </c>
      <c r="M15" s="59" t="s">
        <v>300</v>
      </c>
    </row>
    <row r="16" spans="2:13" x14ac:dyDescent="0.25">
      <c r="B16" s="5" t="s">
        <v>52</v>
      </c>
      <c r="C16" s="6">
        <v>1817765</v>
      </c>
      <c r="D16" s="7" t="s">
        <v>88</v>
      </c>
      <c r="E16" s="8" t="s">
        <v>25</v>
      </c>
      <c r="F16" s="58">
        <v>55959</v>
      </c>
      <c r="G16" s="5" t="s">
        <v>302</v>
      </c>
      <c r="H16" s="6">
        <v>0</v>
      </c>
      <c r="I16" s="7" t="s">
        <v>301</v>
      </c>
      <c r="J16" s="8" t="s">
        <v>28</v>
      </c>
      <c r="K16" s="61"/>
      <c r="L16" s="60" t="s">
        <v>299</v>
      </c>
      <c r="M16" s="59" t="s">
        <v>300</v>
      </c>
    </row>
    <row r="17" spans="2:13" x14ac:dyDescent="0.25">
      <c r="B17" s="5" t="s">
        <v>52</v>
      </c>
      <c r="C17" s="6">
        <v>1817765</v>
      </c>
      <c r="D17" s="7" t="s">
        <v>88</v>
      </c>
      <c r="E17" s="8" t="s">
        <v>25</v>
      </c>
      <c r="F17" s="58">
        <v>37059</v>
      </c>
      <c r="G17" s="5" t="s">
        <v>302</v>
      </c>
      <c r="H17" s="6">
        <v>0</v>
      </c>
      <c r="I17" s="7" t="s">
        <v>301</v>
      </c>
      <c r="J17" s="8" t="s">
        <v>25</v>
      </c>
      <c r="K17" s="61"/>
      <c r="L17" s="60" t="s">
        <v>299</v>
      </c>
      <c r="M17" s="59" t="s">
        <v>300</v>
      </c>
    </row>
    <row r="18" spans="2:13" x14ac:dyDescent="0.25">
      <c r="B18" s="5" t="s">
        <v>52</v>
      </c>
      <c r="C18" s="6">
        <v>1817765</v>
      </c>
      <c r="D18" s="7" t="s">
        <v>88</v>
      </c>
      <c r="E18" s="8" t="s">
        <v>25</v>
      </c>
      <c r="F18" s="58">
        <v>24622</v>
      </c>
      <c r="G18" s="5" t="s">
        <v>45</v>
      </c>
      <c r="H18" s="6">
        <v>538076</v>
      </c>
      <c r="I18" s="7" t="s">
        <v>27</v>
      </c>
      <c r="J18" s="8" t="s">
        <v>28</v>
      </c>
      <c r="K18" s="61"/>
      <c r="L18" s="60" t="s">
        <v>299</v>
      </c>
      <c r="M18" s="59" t="s">
        <v>300</v>
      </c>
    </row>
    <row r="19" spans="2:13" x14ac:dyDescent="0.25">
      <c r="B19" s="5" t="s">
        <v>302</v>
      </c>
      <c r="C19" s="6">
        <v>0</v>
      </c>
      <c r="D19" s="7" t="s">
        <v>301</v>
      </c>
      <c r="E19" s="8" t="s">
        <v>28</v>
      </c>
      <c r="F19" s="58">
        <v>1</v>
      </c>
      <c r="G19" s="5" t="s">
        <v>52</v>
      </c>
      <c r="H19" s="6">
        <v>1817765</v>
      </c>
      <c r="I19" s="7" t="s">
        <v>88</v>
      </c>
      <c r="J19" s="8" t="s">
        <v>25</v>
      </c>
      <c r="K19" s="61"/>
      <c r="L19" s="60" t="s">
        <v>299</v>
      </c>
      <c r="M19" s="59" t="s">
        <v>300</v>
      </c>
    </row>
    <row r="20" spans="2:13" x14ac:dyDescent="0.25">
      <c r="B20" s="5" t="s">
        <v>303</v>
      </c>
      <c r="C20" s="6">
        <v>2420741</v>
      </c>
      <c r="D20" s="7" t="s">
        <v>117</v>
      </c>
      <c r="E20" s="8" t="s">
        <v>25</v>
      </c>
      <c r="F20" s="58">
        <v>28434</v>
      </c>
      <c r="G20" s="5" t="s">
        <v>304</v>
      </c>
      <c r="H20" s="6">
        <v>1189248</v>
      </c>
      <c r="I20" s="7" t="s">
        <v>39</v>
      </c>
      <c r="J20" s="8" t="s">
        <v>25</v>
      </c>
      <c r="K20" s="59" t="s">
        <v>307</v>
      </c>
      <c r="L20" s="60" t="s">
        <v>299</v>
      </c>
      <c r="M20" s="59" t="s">
        <v>300</v>
      </c>
    </row>
    <row r="21" spans="2:13" x14ac:dyDescent="0.25">
      <c r="B21" s="5" t="s">
        <v>52</v>
      </c>
      <c r="C21" s="6">
        <v>1817765</v>
      </c>
      <c r="D21" s="7" t="s">
        <v>88</v>
      </c>
      <c r="E21" s="8" t="s">
        <v>25</v>
      </c>
      <c r="F21" s="58">
        <v>64092</v>
      </c>
      <c r="G21" s="5" t="s">
        <v>302</v>
      </c>
      <c r="H21" s="6">
        <v>0</v>
      </c>
      <c r="I21" s="7" t="s">
        <v>301</v>
      </c>
      <c r="J21" s="8" t="s">
        <v>28</v>
      </c>
      <c r="K21" s="59" t="s">
        <v>305</v>
      </c>
    </row>
    <row r="22" spans="2:13" x14ac:dyDescent="0.25">
      <c r="B22" s="5" t="s">
        <v>52</v>
      </c>
      <c r="C22" s="6">
        <v>1817765</v>
      </c>
      <c r="D22" s="7" t="s">
        <v>88</v>
      </c>
      <c r="E22" s="8" t="s">
        <v>25</v>
      </c>
      <c r="F22" s="58">
        <v>5386</v>
      </c>
      <c r="G22" s="5" t="s">
        <v>302</v>
      </c>
      <c r="H22" s="6">
        <v>0</v>
      </c>
      <c r="I22" s="7" t="s">
        <v>301</v>
      </c>
      <c r="J22" s="8" t="s">
        <v>25</v>
      </c>
      <c r="K22" s="59" t="s">
        <v>306</v>
      </c>
    </row>
    <row r="23" spans="2:13" x14ac:dyDescent="0.25">
      <c r="B23" s="5" t="s">
        <v>52</v>
      </c>
      <c r="C23" s="6">
        <v>1817765</v>
      </c>
      <c r="D23" s="7" t="s">
        <v>88</v>
      </c>
      <c r="E23" s="8" t="s">
        <v>25</v>
      </c>
      <c r="F23" s="58">
        <v>3362</v>
      </c>
      <c r="G23" s="5" t="s">
        <v>45</v>
      </c>
      <c r="H23" s="6">
        <v>538076</v>
      </c>
      <c r="I23" s="7" t="s">
        <v>27</v>
      </c>
      <c r="J23" s="8" t="s">
        <v>28</v>
      </c>
    </row>
    <row r="24" spans="2:13" x14ac:dyDescent="0.25">
      <c r="B24" s="5" t="s">
        <v>302</v>
      </c>
      <c r="C24" s="6">
        <v>0</v>
      </c>
      <c r="D24" s="7" t="s">
        <v>301</v>
      </c>
      <c r="E24" s="8" t="s">
        <v>28</v>
      </c>
      <c r="F24" s="58">
        <v>55959</v>
      </c>
      <c r="G24" s="5" t="s">
        <v>52</v>
      </c>
      <c r="H24" s="6">
        <v>1817765</v>
      </c>
      <c r="I24" s="7" t="s">
        <v>88</v>
      </c>
      <c r="J24" s="8" t="s">
        <v>25</v>
      </c>
    </row>
    <row r="25" spans="2:13" x14ac:dyDescent="0.25">
      <c r="B25" s="5" t="s">
        <v>49</v>
      </c>
      <c r="C25" s="6">
        <v>727261</v>
      </c>
      <c r="D25" s="7" t="s">
        <v>32</v>
      </c>
      <c r="E25" s="8" t="s">
        <v>28</v>
      </c>
      <c r="F25" s="58">
        <v>725261</v>
      </c>
      <c r="G25" s="5" t="s">
        <v>49</v>
      </c>
      <c r="H25" s="6">
        <v>727261</v>
      </c>
      <c r="I25" s="7" t="s">
        <v>33</v>
      </c>
      <c r="J25" s="8" t="s">
        <v>28</v>
      </c>
    </row>
    <row r="26" spans="2:13" x14ac:dyDescent="0.25">
      <c r="B26" s="5" t="s">
        <v>41</v>
      </c>
      <c r="C26" s="6">
        <v>201242</v>
      </c>
      <c r="D26" s="7" t="s">
        <v>86</v>
      </c>
      <c r="E26" s="8" t="s">
        <v>25</v>
      </c>
      <c r="F26" s="58">
        <v>5218</v>
      </c>
      <c r="G26" s="5" t="s">
        <v>211</v>
      </c>
      <c r="H26" s="6">
        <v>5218</v>
      </c>
      <c r="I26" s="7" t="s">
        <v>225</v>
      </c>
      <c r="J26" s="8" t="s">
        <v>28</v>
      </c>
      <c r="K26" t="s">
        <v>309</v>
      </c>
    </row>
    <row r="27" spans="2:13" x14ac:dyDescent="0.25">
      <c r="B27" s="5" t="s">
        <v>44</v>
      </c>
      <c r="C27" s="6">
        <v>91545</v>
      </c>
      <c r="D27" s="7" t="s">
        <v>26</v>
      </c>
      <c r="E27" s="8" t="s">
        <v>25</v>
      </c>
      <c r="F27" s="58">
        <v>4345</v>
      </c>
      <c r="G27" s="5" t="s">
        <v>46</v>
      </c>
      <c r="H27" s="6">
        <v>529368</v>
      </c>
      <c r="I27" s="7" t="s">
        <v>27</v>
      </c>
      <c r="J27" s="8" t="s">
        <v>25</v>
      </c>
      <c r="K27" s="59" t="s">
        <v>308</v>
      </c>
    </row>
    <row r="28" spans="2:13" x14ac:dyDescent="0.25">
      <c r="B28" s="5" t="s">
        <v>58</v>
      </c>
      <c r="C28" s="6">
        <v>646695</v>
      </c>
      <c r="D28" s="7" t="s">
        <v>40</v>
      </c>
      <c r="E28" s="8" t="s">
        <v>25</v>
      </c>
      <c r="F28" s="58">
        <v>1891</v>
      </c>
      <c r="G28" s="5" t="s">
        <v>51</v>
      </c>
      <c r="H28" s="6">
        <v>994001</v>
      </c>
      <c r="I28" s="7" t="s">
        <v>34</v>
      </c>
      <c r="J28" s="8" t="s">
        <v>25</v>
      </c>
    </row>
    <row r="29" spans="2:13" x14ac:dyDescent="0.25">
      <c r="B29" s="5" t="s">
        <v>52</v>
      </c>
      <c r="C29" s="6">
        <v>1817765</v>
      </c>
      <c r="D29" s="7" t="s">
        <v>88</v>
      </c>
      <c r="E29" s="8" t="s">
        <v>25</v>
      </c>
      <c r="F29" s="58">
        <v>242295.2</v>
      </c>
      <c r="G29" s="5" t="s">
        <v>49</v>
      </c>
      <c r="H29" s="6">
        <v>727261</v>
      </c>
      <c r="I29" s="7" t="s">
        <v>33</v>
      </c>
      <c r="J29" s="8" t="s">
        <v>28</v>
      </c>
      <c r="K29" s="59" t="s">
        <v>310</v>
      </c>
      <c r="L29" s="60" t="s">
        <v>299</v>
      </c>
      <c r="M29" s="59" t="s">
        <v>300</v>
      </c>
    </row>
    <row r="30" spans="2:13" x14ac:dyDescent="0.25">
      <c r="B30" s="5" t="s">
        <v>41</v>
      </c>
      <c r="C30" s="6">
        <v>201242</v>
      </c>
      <c r="D30" s="7" t="s">
        <v>86</v>
      </c>
      <c r="E30" s="8" t="s">
        <v>25</v>
      </c>
      <c r="F30" s="58">
        <v>31311</v>
      </c>
      <c r="G30" s="5" t="s">
        <v>226</v>
      </c>
      <c r="H30" s="6">
        <v>31311</v>
      </c>
      <c r="I30" s="7" t="s">
        <v>253</v>
      </c>
      <c r="J30" s="8" t="s">
        <v>28</v>
      </c>
    </row>
    <row r="31" spans="2:13" x14ac:dyDescent="0.25">
      <c r="B31" s="5" t="s">
        <v>232</v>
      </c>
      <c r="C31" s="6">
        <v>539663</v>
      </c>
      <c r="D31" s="7" t="s">
        <v>233</v>
      </c>
      <c r="E31" s="8" t="s">
        <v>30</v>
      </c>
      <c r="F31" s="58">
        <v>12000</v>
      </c>
      <c r="G31" s="5" t="s">
        <v>130</v>
      </c>
      <c r="H31" s="6">
        <v>363688</v>
      </c>
      <c r="I31" s="7" t="s">
        <v>122</v>
      </c>
      <c r="J31" s="8" t="s">
        <v>25</v>
      </c>
    </row>
    <row r="32" spans="2:13" x14ac:dyDescent="0.25">
      <c r="B32" s="5" t="s">
        <v>245</v>
      </c>
      <c r="C32" s="21">
        <v>13700</v>
      </c>
      <c r="D32" s="7" t="s">
        <v>246</v>
      </c>
      <c r="E32" s="8" t="s">
        <v>242</v>
      </c>
      <c r="F32" s="69">
        <v>13700</v>
      </c>
      <c r="G32" s="5" t="s">
        <v>235</v>
      </c>
      <c r="H32" s="21">
        <v>17700</v>
      </c>
      <c r="I32" s="7" t="s">
        <v>236</v>
      </c>
      <c r="J32" s="8" t="s">
        <v>28</v>
      </c>
    </row>
    <row r="33" spans="2:13" x14ac:dyDescent="0.25">
      <c r="B33" s="5" t="s">
        <v>54</v>
      </c>
      <c r="C33" s="6">
        <v>176000</v>
      </c>
      <c r="D33" s="7" t="s">
        <v>37</v>
      </c>
      <c r="E33" s="8" t="s">
        <v>25</v>
      </c>
      <c r="F33" s="58">
        <v>90000</v>
      </c>
      <c r="G33" s="5" t="s">
        <v>99</v>
      </c>
      <c r="H33" s="6">
        <v>3016797</v>
      </c>
      <c r="I33" s="7" t="s">
        <v>98</v>
      </c>
      <c r="J33" s="8" t="s">
        <v>25</v>
      </c>
      <c r="L33" s="60" t="s">
        <v>299</v>
      </c>
      <c r="M33" s="59" t="s">
        <v>300</v>
      </c>
    </row>
    <row r="34" spans="2:13" x14ac:dyDescent="0.25">
      <c r="B34" s="5" t="s">
        <v>247</v>
      </c>
      <c r="C34" s="21">
        <v>16876</v>
      </c>
      <c r="D34" s="7" t="s">
        <v>258</v>
      </c>
      <c r="E34" s="8" t="s">
        <v>242</v>
      </c>
      <c r="F34" s="63">
        <v>16876</v>
      </c>
      <c r="G34" s="5" t="s">
        <v>261</v>
      </c>
      <c r="H34" s="21">
        <v>9400</v>
      </c>
      <c r="I34" s="7" t="s">
        <v>262</v>
      </c>
      <c r="J34" s="8" t="s">
        <v>28</v>
      </c>
    </row>
    <row r="35" spans="2:13" x14ac:dyDescent="0.25">
      <c r="B35" s="5" t="s">
        <v>99</v>
      </c>
      <c r="C35" s="6">
        <v>3016797</v>
      </c>
      <c r="D35" s="7" t="s">
        <v>98</v>
      </c>
      <c r="E35" s="8" t="s">
        <v>25</v>
      </c>
      <c r="F35" s="63">
        <v>160000</v>
      </c>
      <c r="G35" s="5" t="s">
        <v>101</v>
      </c>
      <c r="H35" s="6">
        <v>124888</v>
      </c>
      <c r="I35" s="7" t="s">
        <v>102</v>
      </c>
      <c r="J35" s="8" t="s">
        <v>25</v>
      </c>
      <c r="K35" s="59" t="s">
        <v>314</v>
      </c>
    </row>
    <row r="36" spans="2:13" x14ac:dyDescent="0.25">
      <c r="B36" s="5" t="s">
        <v>101</v>
      </c>
      <c r="C36" s="6">
        <v>124888</v>
      </c>
      <c r="D36" s="7" t="s">
        <v>102</v>
      </c>
      <c r="E36" s="8" t="s">
        <v>25</v>
      </c>
      <c r="F36" s="70">
        <v>15957.72</v>
      </c>
      <c r="G36" s="5" t="s">
        <v>99</v>
      </c>
      <c r="H36" s="6">
        <v>3016797</v>
      </c>
      <c r="I36" s="7" t="s">
        <v>98</v>
      </c>
      <c r="J36" s="8" t="s">
        <v>25</v>
      </c>
      <c r="K36" s="59" t="s">
        <v>315</v>
      </c>
    </row>
    <row r="37" spans="2:13" x14ac:dyDescent="0.25">
      <c r="B37" s="5" t="s">
        <v>131</v>
      </c>
      <c r="C37" s="6">
        <v>428931</v>
      </c>
      <c r="D37" s="7" t="s">
        <v>123</v>
      </c>
      <c r="E37" s="8" t="s">
        <v>25</v>
      </c>
      <c r="F37" s="70">
        <v>75626</v>
      </c>
      <c r="G37" s="5" t="s">
        <v>58</v>
      </c>
      <c r="H37" s="6">
        <v>646695</v>
      </c>
      <c r="I37" s="7" t="s">
        <v>40</v>
      </c>
      <c r="J37" s="8" t="s">
        <v>25</v>
      </c>
      <c r="K37" s="59" t="s">
        <v>317</v>
      </c>
      <c r="L37" s="60" t="s">
        <v>299</v>
      </c>
      <c r="M37" s="59" t="s">
        <v>300</v>
      </c>
    </row>
    <row r="38" spans="2:13" x14ac:dyDescent="0.25">
      <c r="B38" s="5" t="s">
        <v>45</v>
      </c>
      <c r="C38" s="6">
        <v>538076</v>
      </c>
      <c r="D38" s="7" t="s">
        <v>27</v>
      </c>
      <c r="E38" s="8" t="s">
        <v>28</v>
      </c>
      <c r="F38" s="70">
        <v>4301</v>
      </c>
      <c r="G38" s="5" t="s">
        <v>54</v>
      </c>
      <c r="H38" s="6">
        <v>176000</v>
      </c>
      <c r="I38" s="7" t="s">
        <v>37</v>
      </c>
      <c r="J38" s="8" t="s">
        <v>25</v>
      </c>
    </row>
    <row r="39" spans="2:13" x14ac:dyDescent="0.25">
      <c r="B39" s="5" t="s">
        <v>49</v>
      </c>
      <c r="C39" s="6">
        <v>727261</v>
      </c>
      <c r="D39" s="7" t="s">
        <v>33</v>
      </c>
      <c r="E39" s="8" t="s">
        <v>28</v>
      </c>
      <c r="F39" s="70">
        <v>12146.25</v>
      </c>
      <c r="G39" s="5" t="s">
        <v>54</v>
      </c>
      <c r="H39" s="6">
        <v>176000</v>
      </c>
      <c r="I39" s="7" t="s">
        <v>37</v>
      </c>
      <c r="J39" s="8" t="s">
        <v>25</v>
      </c>
    </row>
    <row r="40" spans="2:13" x14ac:dyDescent="0.25">
      <c r="B40" s="5" t="s">
        <v>52</v>
      </c>
      <c r="C40" s="6">
        <v>1817765</v>
      </c>
      <c r="D40" s="7" t="s">
        <v>88</v>
      </c>
      <c r="E40" s="8" t="s">
        <v>25</v>
      </c>
      <c r="F40" s="70">
        <v>2900</v>
      </c>
      <c r="G40" s="5" t="s">
        <v>54</v>
      </c>
      <c r="H40" s="6">
        <v>176000</v>
      </c>
      <c r="I40" s="7" t="s">
        <v>37</v>
      </c>
      <c r="J40" s="8" t="s">
        <v>25</v>
      </c>
    </row>
    <row r="41" spans="2:13" x14ac:dyDescent="0.25">
      <c r="B41" s="5" t="s">
        <v>46</v>
      </c>
      <c r="C41" s="6">
        <v>529368</v>
      </c>
      <c r="D41" s="7" t="s">
        <v>27</v>
      </c>
      <c r="E41" s="8" t="s">
        <v>25</v>
      </c>
      <c r="F41" s="70">
        <v>1770</v>
      </c>
      <c r="G41" s="5" t="s">
        <v>54</v>
      </c>
      <c r="H41" s="6">
        <v>176000</v>
      </c>
      <c r="I41" s="7" t="s">
        <v>37</v>
      </c>
      <c r="J41" s="8" t="s">
        <v>25</v>
      </c>
    </row>
    <row r="42" spans="2:13" x14ac:dyDescent="0.25">
      <c r="B42" s="5" t="s">
        <v>51</v>
      </c>
      <c r="C42" s="6">
        <v>994001</v>
      </c>
      <c r="D42" s="7" t="s">
        <v>34</v>
      </c>
      <c r="E42" s="8" t="s">
        <v>25</v>
      </c>
      <c r="F42" s="70">
        <v>13926.4</v>
      </c>
      <c r="G42" s="5" t="s">
        <v>54</v>
      </c>
      <c r="H42" s="6">
        <v>176000</v>
      </c>
      <c r="I42" s="7" t="s">
        <v>37</v>
      </c>
      <c r="J42" s="8" t="s">
        <v>25</v>
      </c>
    </row>
    <row r="43" spans="2:13" x14ac:dyDescent="0.25">
      <c r="B43" s="5" t="s">
        <v>41</v>
      </c>
      <c r="C43" s="6">
        <v>201242</v>
      </c>
      <c r="D43" s="7" t="s">
        <v>86</v>
      </c>
      <c r="E43" s="8" t="s">
        <v>25</v>
      </c>
      <c r="F43" s="70">
        <v>1499.5</v>
      </c>
      <c r="G43" s="5" t="s">
        <v>132</v>
      </c>
      <c r="H43" s="6">
        <v>496356</v>
      </c>
      <c r="I43" s="7" t="s">
        <v>36</v>
      </c>
      <c r="J43" s="8" t="s">
        <v>25</v>
      </c>
      <c r="K43" s="59" t="s">
        <v>316</v>
      </c>
    </row>
    <row r="44" spans="2:13" x14ac:dyDescent="0.25">
      <c r="B44" s="5" t="s">
        <v>109</v>
      </c>
      <c r="C44" s="6">
        <v>1057328</v>
      </c>
      <c r="D44" s="7" t="s">
        <v>111</v>
      </c>
      <c r="E44" s="8" t="s">
        <v>25</v>
      </c>
      <c r="F44" s="70">
        <v>110889</v>
      </c>
      <c r="G44" s="5" t="s">
        <v>108</v>
      </c>
      <c r="H44" s="6">
        <v>383457</v>
      </c>
      <c r="I44" s="7" t="s">
        <v>105</v>
      </c>
      <c r="J44" s="8" t="s">
        <v>25</v>
      </c>
      <c r="L44" s="60" t="s">
        <v>299</v>
      </c>
      <c r="M44" s="59" t="s">
        <v>300</v>
      </c>
    </row>
    <row r="45" spans="2:13" x14ac:dyDescent="0.25">
      <c r="B45" s="5" t="s">
        <v>60</v>
      </c>
      <c r="C45" s="6">
        <v>64499</v>
      </c>
      <c r="D45" s="7" t="s">
        <v>106</v>
      </c>
      <c r="E45" s="8" t="s">
        <v>25</v>
      </c>
      <c r="F45" s="70">
        <v>52725</v>
      </c>
      <c r="G45" s="5" t="s">
        <v>108</v>
      </c>
      <c r="H45" s="6">
        <v>383457</v>
      </c>
      <c r="I45" s="7" t="s">
        <v>105</v>
      </c>
      <c r="J45" s="8" t="s">
        <v>25</v>
      </c>
      <c r="K45" s="59" t="s">
        <v>318</v>
      </c>
    </row>
    <row r="46" spans="2:13" x14ac:dyDescent="0.25">
      <c r="B46" s="5" t="s">
        <v>109</v>
      </c>
      <c r="C46" s="6">
        <v>1057328</v>
      </c>
      <c r="D46" s="7" t="s">
        <v>111</v>
      </c>
      <c r="E46" s="8" t="s">
        <v>25</v>
      </c>
      <c r="F46" s="70">
        <v>15000</v>
      </c>
      <c r="G46" s="5" t="s">
        <v>132</v>
      </c>
      <c r="H46" s="6">
        <v>496356</v>
      </c>
      <c r="I46" s="7" t="s">
        <v>36</v>
      </c>
      <c r="J46" s="8" t="s">
        <v>25</v>
      </c>
      <c r="L46" s="60" t="s">
        <v>299</v>
      </c>
      <c r="M46" s="59" t="s">
        <v>300</v>
      </c>
    </row>
    <row r="47" spans="2:13" x14ac:dyDescent="0.25">
      <c r="B47" s="5" t="s">
        <v>101</v>
      </c>
      <c r="C47" s="6">
        <v>124888</v>
      </c>
      <c r="D47" s="7" t="s">
        <v>102</v>
      </c>
      <c r="E47" s="8" t="s">
        <v>25</v>
      </c>
      <c r="F47" s="70">
        <v>35389.800000000003</v>
      </c>
      <c r="G47" s="5" t="s">
        <v>101</v>
      </c>
      <c r="H47" s="6">
        <v>124888</v>
      </c>
      <c r="I47" s="7" t="s">
        <v>102</v>
      </c>
      <c r="J47" s="8" t="s">
        <v>62</v>
      </c>
      <c r="K47" s="59" t="s">
        <v>319</v>
      </c>
    </row>
    <row r="48" spans="2:13" x14ac:dyDescent="0.25">
      <c r="B48" s="5" t="s">
        <v>58</v>
      </c>
      <c r="C48" s="6">
        <v>646695</v>
      </c>
      <c r="D48" s="7" t="s">
        <v>40</v>
      </c>
      <c r="E48" s="8" t="s">
        <v>25</v>
      </c>
      <c r="F48" s="70">
        <v>7912.77</v>
      </c>
      <c r="G48" s="5" t="s">
        <v>131</v>
      </c>
      <c r="H48" s="6">
        <v>428931</v>
      </c>
      <c r="I48" s="7" t="s">
        <v>123</v>
      </c>
      <c r="J48" s="8" t="s">
        <v>25</v>
      </c>
      <c r="K48" s="59" t="s">
        <v>320</v>
      </c>
    </row>
    <row r="49" spans="2:10" x14ac:dyDescent="0.25">
      <c r="B49" s="5" t="s">
        <v>220</v>
      </c>
      <c r="C49" s="21">
        <v>69610</v>
      </c>
      <c r="D49" s="7" t="s">
        <v>219</v>
      </c>
      <c r="E49" s="8" t="s">
        <v>206</v>
      </c>
      <c r="F49" s="70">
        <v>14000</v>
      </c>
      <c r="G49" s="5" t="s">
        <v>321</v>
      </c>
      <c r="H49" s="21"/>
      <c r="I49" s="7" t="s">
        <v>239</v>
      </c>
      <c r="J49" s="8" t="s">
        <v>28</v>
      </c>
    </row>
    <row r="50" spans="2:10" x14ac:dyDescent="0.25">
      <c r="B50" s="5" t="s">
        <v>220</v>
      </c>
      <c r="C50" s="21">
        <v>69610</v>
      </c>
      <c r="D50" s="7" t="s">
        <v>219</v>
      </c>
      <c r="E50" s="8" t="s">
        <v>206</v>
      </c>
      <c r="F50" s="70">
        <v>17000</v>
      </c>
      <c r="G50" s="5" t="s">
        <v>229</v>
      </c>
      <c r="H50" s="21">
        <v>13376</v>
      </c>
      <c r="I50" s="7" t="s">
        <v>230</v>
      </c>
      <c r="J50" s="8" t="s">
        <v>28</v>
      </c>
    </row>
    <row r="51" spans="2:10" x14ac:dyDescent="0.25">
      <c r="B51" s="5" t="s">
        <v>321</v>
      </c>
      <c r="C51" s="21"/>
      <c r="D51" s="7" t="s">
        <v>239</v>
      </c>
      <c r="E51" s="8" t="s">
        <v>28</v>
      </c>
      <c r="F51" s="70">
        <v>1500</v>
      </c>
      <c r="G51" s="5" t="s">
        <v>220</v>
      </c>
      <c r="H51" s="21">
        <v>69610</v>
      </c>
      <c r="I51" s="7" t="s">
        <v>219</v>
      </c>
      <c r="J51" s="8" t="s">
        <v>206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Original Jobpac Budget</vt:lpstr>
      <vt:lpstr>Budget Transfers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Levi Carsburg</dc:creator>
  <cp:lastModifiedBy>Levi Carsburg</cp:lastModifiedBy>
  <dcterms:created xsi:type="dcterms:W3CDTF">2022-04-13T03:39:49Z</dcterms:created>
  <dcterms:modified xsi:type="dcterms:W3CDTF">2023-05-24T02:19:25Z</dcterms:modified>
</cp:coreProperties>
</file>