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60" windowHeight="0" tabRatio="680"/>
  </bookViews>
  <sheets>
    <sheet name="Monthly ECI Report" sheetId="12" r:id="rId1"/>
    <sheet name="Margin Pathway" sheetId="13" r:id="rId2"/>
    <sheet name="Client VE Target" sheetId="16" r:id="rId3"/>
  </sheets>
  <externalReferences>
    <externalReference r:id="rId4"/>
  </externalReferences>
  <definedNames>
    <definedName name="_xlnm.Print_Area" localSheetId="2">'Client VE Target'!$A$1:$I$58</definedName>
    <definedName name="_xlnm.Print_Area" localSheetId="1">'Margin Pathway'!$A$1:$F$22</definedName>
    <definedName name="_xlnm.Print_Area" localSheetId="0">'Monthly ECI Report'!$A$1:$I$74</definedName>
  </definedNames>
  <calcPr calcId="152511"/>
</workbook>
</file>

<file path=xl/calcChain.xml><?xml version="1.0" encoding="utf-8"?>
<calcChain xmlns="http://schemas.openxmlformats.org/spreadsheetml/2006/main">
  <c r="E13" i="12" l="1"/>
  <c r="C25" i="16" l="1"/>
  <c r="C28" i="13" l="1"/>
  <c r="C27" i="13" l="1"/>
  <c r="C30" i="13" s="1"/>
  <c r="E11" i="12" l="1"/>
  <c r="A16" i="13" l="1"/>
  <c r="A17" i="13" s="1"/>
  <c r="A18" i="13" s="1"/>
  <c r="A19" i="13" s="1"/>
  <c r="A7" i="13"/>
  <c r="A8" i="13"/>
  <c r="A9" i="13"/>
  <c r="A10" i="13"/>
  <c r="A11" i="13" s="1"/>
  <c r="A12" i="13" s="1"/>
  <c r="A13" i="13" s="1"/>
  <c r="A14" i="13" s="1"/>
  <c r="A15" i="13" s="1"/>
  <c r="A6" i="13"/>
  <c r="I55" i="16" l="1"/>
  <c r="G12" i="13" l="1"/>
  <c r="G23" i="13" s="1"/>
  <c r="D21" i="13" l="1"/>
  <c r="F51" i="16"/>
  <c r="F26" i="16"/>
  <c r="F53" i="16" l="1"/>
  <c r="F56" i="16" s="1"/>
  <c r="F57" i="16" s="1"/>
  <c r="D27" i="12" l="1"/>
  <c r="D16" i="12"/>
  <c r="D30" i="12" l="1"/>
  <c r="D33" i="12" s="1"/>
  <c r="D35" i="12" s="1"/>
  <c r="D28" i="12"/>
  <c r="D29" i="12" s="1"/>
  <c r="D32" i="12" s="1"/>
</calcChain>
</file>

<file path=xl/comments1.xml><?xml version="1.0" encoding="utf-8"?>
<comments xmlns="http://schemas.openxmlformats.org/spreadsheetml/2006/main">
  <authors>
    <author>Author</author>
  </authors>
  <commentList>
    <comment ref="D15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<sst xmlns="http://schemas.openxmlformats.org/spreadsheetml/2006/main" count="232" uniqueCount="189">
  <si>
    <t>Consultant</t>
  </si>
  <si>
    <t>Item</t>
  </si>
  <si>
    <t>Comments</t>
  </si>
  <si>
    <t>Design Status &amp; Program</t>
  </si>
  <si>
    <t>Approvals Status</t>
  </si>
  <si>
    <t>Approval</t>
  </si>
  <si>
    <t>Approving Body</t>
  </si>
  <si>
    <t>QFES Approval</t>
  </si>
  <si>
    <t>Landscape Architect</t>
  </si>
  <si>
    <t>Certifier</t>
  </si>
  <si>
    <t>Fire Engineering</t>
  </si>
  <si>
    <t>Procore Protocols</t>
  </si>
  <si>
    <t>Design Management Plan</t>
  </si>
  <si>
    <t>DA Matrix</t>
  </si>
  <si>
    <t>Safety in Design Register</t>
  </si>
  <si>
    <t>Value Management Checklist</t>
  </si>
  <si>
    <t>Complete</t>
  </si>
  <si>
    <t>Acoustic Engineer</t>
  </si>
  <si>
    <t>Traffic Engineer</t>
  </si>
  <si>
    <t>Brief Compliance Register</t>
  </si>
  <si>
    <t>Section J Reporting</t>
  </si>
  <si>
    <t>Design Change Register</t>
  </si>
  <si>
    <t>Progress / Status</t>
  </si>
  <si>
    <t>Discussion Commentary</t>
  </si>
  <si>
    <t>Design Management Dashboard</t>
  </si>
  <si>
    <t>Critical Discussion Items</t>
  </si>
  <si>
    <t>Agreement Status</t>
  </si>
  <si>
    <t>Design Status</t>
  </si>
  <si>
    <t>McNab Internal Team Review</t>
  </si>
  <si>
    <t>Report Annexures:</t>
  </si>
  <si>
    <t>Cost Plan Review</t>
  </si>
  <si>
    <t>Design Development (DD) Phase - Client Approval</t>
  </si>
  <si>
    <t>Issue for Construction (IFC) Phase - Client Approval</t>
  </si>
  <si>
    <t>Target Approval Date</t>
  </si>
  <si>
    <t>ECI  Program (refer attached)</t>
  </si>
  <si>
    <t xml:space="preserve">ECI Details </t>
  </si>
  <si>
    <t xml:space="preserve">ECI commencement </t>
  </si>
  <si>
    <t xml:space="preserve">ECI Completion Date </t>
  </si>
  <si>
    <t xml:space="preserve">ECI Value </t>
  </si>
  <si>
    <t xml:space="preserve">Unity Water </t>
  </si>
  <si>
    <t>SCRC</t>
  </si>
  <si>
    <t>Energex</t>
  </si>
  <si>
    <t>Unity Water</t>
  </si>
  <si>
    <t xml:space="preserve">Certifier </t>
  </si>
  <si>
    <t>QFES</t>
  </si>
  <si>
    <t>Target Lodgement</t>
  </si>
  <si>
    <t>Building Approval (Full Building)</t>
  </si>
  <si>
    <t>Plumbing &amp; Drainage Approval</t>
  </si>
  <si>
    <t>Status</t>
  </si>
  <si>
    <t>NYS</t>
  </si>
  <si>
    <t>No</t>
  </si>
  <si>
    <t xml:space="preserve">description </t>
  </si>
  <si>
    <t xml:space="preserve">Est Value </t>
  </si>
  <si>
    <t xml:space="preserve">TOTAL </t>
  </si>
  <si>
    <t xml:space="preserve">Schematic design </t>
  </si>
  <si>
    <t xml:space="preserve">Actual lodgement </t>
  </si>
  <si>
    <t xml:space="preserve">Actual Approval Date </t>
  </si>
  <si>
    <t xml:space="preserve">Signed Date </t>
  </si>
  <si>
    <t xml:space="preserve">Preliminaries </t>
  </si>
  <si>
    <t xml:space="preserve">Subcontractors </t>
  </si>
  <si>
    <t xml:space="preserve">Margin  </t>
  </si>
  <si>
    <t xml:space="preserve">Adopted Not on plan </t>
  </si>
  <si>
    <t xml:space="preserve">Pending / Adopted / Rejected </t>
  </si>
  <si>
    <t xml:space="preserve">Value Management </t>
  </si>
  <si>
    <t xml:space="preserve">Item  </t>
  </si>
  <si>
    <t xml:space="preserve">Description </t>
  </si>
  <si>
    <t>Value Management $</t>
  </si>
  <si>
    <t xml:space="preserve">Status </t>
  </si>
  <si>
    <t xml:space="preserve">Adopted Value </t>
  </si>
  <si>
    <t>Subtotal</t>
  </si>
  <si>
    <t>Scope increase</t>
  </si>
  <si>
    <t>Scope Increase $</t>
  </si>
  <si>
    <t>OVERALL ADDTIONS INCLUDING ALL OF ABOVE</t>
  </si>
  <si>
    <t xml:space="preserve">Executed </t>
  </si>
  <si>
    <t>Progressing</t>
  </si>
  <si>
    <t>TBC</t>
  </si>
  <si>
    <t xml:space="preserve">Client </t>
  </si>
  <si>
    <t>Adopted; Not on Plan</t>
  </si>
  <si>
    <t>Adopted; on Plan</t>
  </si>
  <si>
    <t>Margin Enhancement</t>
  </si>
  <si>
    <t xml:space="preserve">CLIENT TOTAL </t>
  </si>
  <si>
    <t xml:space="preserve"> </t>
  </si>
  <si>
    <t>ECI PATHWAY</t>
  </si>
  <si>
    <t xml:space="preserve">Design Management </t>
  </si>
  <si>
    <t>MONTH SUMMARY</t>
  </si>
  <si>
    <t xml:space="preserve">MARGIN PATHWAY </t>
  </si>
  <si>
    <t>McNab Tender Costs (as reported)</t>
  </si>
  <si>
    <t>VE Adjustment costs</t>
  </si>
  <si>
    <t>Revised Total Construction Cost</t>
  </si>
  <si>
    <t>Escalation Cost</t>
  </si>
  <si>
    <t>Early Works Stages:</t>
  </si>
  <si>
    <t>McNab</t>
  </si>
  <si>
    <t xml:space="preserve">ECI invoiced to date </t>
  </si>
  <si>
    <t xml:space="preserve">ECI Resources budget </t>
  </si>
  <si>
    <t>ECI cost to date</t>
  </si>
  <si>
    <t>Provisional &amp; PC items (DM Fee)</t>
  </si>
  <si>
    <t>21033 Rockpool Pelican Waters</t>
  </si>
  <si>
    <t>Rev: 1</t>
  </si>
  <si>
    <t>N/A</t>
  </si>
  <si>
    <t xml:space="preserve">DA Approval </t>
  </si>
  <si>
    <t>Pre-construction Ops team input/planning</t>
  </si>
  <si>
    <t xml:space="preserve">Operational Works Approval(s) </t>
  </si>
  <si>
    <t>SCCC</t>
  </si>
  <si>
    <t>Structural, Civil &amp; Hydraulic Engineer</t>
  </si>
  <si>
    <t>Building Approval (Structure)</t>
  </si>
  <si>
    <t>Earliest construction commncement</t>
  </si>
  <si>
    <t>Architect &amp; Interior Design &amp; Town Planner</t>
  </si>
  <si>
    <t>Mechanical, Elect, VT &amp; Fire Engineer</t>
  </si>
  <si>
    <t>Food Service &amp; Waste Consultant</t>
  </si>
  <si>
    <t>Prelims as margin summary</t>
  </si>
  <si>
    <t>Declared prelims</t>
  </si>
  <si>
    <t xml:space="preserve"> As per client facing costplan </t>
  </si>
  <si>
    <t xml:space="preserve"> As per TM forecast </t>
  </si>
  <si>
    <t xml:space="preserve"> TBC in SD by ops team </t>
  </si>
  <si>
    <t>TOTAL</t>
  </si>
  <si>
    <t>Reduce floor to floor height by 200mm (Levels 1-4 only). Total 800mm vertical reduction.</t>
  </si>
  <si>
    <t>ECI recovery (e/o to Carseldine)</t>
  </si>
  <si>
    <t>forecast prelims (as per Carseldine June forecast)</t>
  </si>
  <si>
    <t>Remove Concrete Slab Extensions to Unscreened area L2-L5 (Target)</t>
  </si>
  <si>
    <t>Remove Concrete Slab Extensions to Screened area L2-L5 (Target)</t>
  </si>
  <si>
    <t>Remove Concrete Slab Extensions to Deck Area L2-L5 (Target)</t>
  </si>
  <si>
    <t xml:space="preserve">Change Glazed Operable Cafe doors to Sliding Glass doors </t>
  </si>
  <si>
    <t>Piling Rationalisation (Target)</t>
  </si>
  <si>
    <t>Reduce Extent of Northern and Western Facade Screening to Half (Target)</t>
  </si>
  <si>
    <t xml:space="preserve">Remove Gas Service and Enclosure </t>
  </si>
  <si>
    <t xml:space="preserve">Remove Foyer Batten Feature Ceiling Inset </t>
  </si>
  <si>
    <t xml:space="preserve">Remove Feature Batten Room Dividers to L1-L5 Lounge room </t>
  </si>
  <si>
    <t>Reduce GF Floor Height by 200mm</t>
  </si>
  <si>
    <t>Reduce Water saving storage tanks by 50KL</t>
  </si>
  <si>
    <t>Reduction of glazed façade to match Carseldine Extent and replace with Structural block work</t>
  </si>
  <si>
    <t>Replace double serveries with single serveries to L2-5 (to Match Carseldine)</t>
  </si>
  <si>
    <t xml:space="preserve">Remove 600h seated wall to Landscape </t>
  </si>
  <si>
    <t xml:space="preserve">Remove Raised Planters to ground level landscaping </t>
  </si>
  <si>
    <t xml:space="preserve">Target 30% reduction in blade walls </t>
  </si>
  <si>
    <t>ESD initiatives (as per Carseldine green star)</t>
  </si>
  <si>
    <t>part of item 18</t>
  </si>
  <si>
    <t>TBC after discussion between McNab and Rockpool regarding margin application and preliminaries</t>
  </si>
  <si>
    <t>Energex (design approval)</t>
  </si>
  <si>
    <t>Requires further confirmation internally</t>
  </si>
  <si>
    <r>
      <rPr>
        <b/>
        <sz val="14"/>
        <color rgb="FF006233"/>
        <rFont val="Futura PT Light"/>
        <family val="2"/>
      </rPr>
      <t>21033 - Rockpool Pelican Waters - Construction Phase D&amp;C</t>
    </r>
    <r>
      <rPr>
        <sz val="14"/>
        <color rgb="FF006233"/>
        <rFont val="Futura PT Light"/>
        <family val="2"/>
      </rPr>
      <t xml:space="preserve">
</t>
    </r>
    <r>
      <rPr>
        <b/>
        <sz val="14"/>
        <color theme="1" tint="0.249977111117893"/>
        <rFont val="Futura PT Light"/>
        <family val="2"/>
      </rPr>
      <t>Monthly Design Report</t>
    </r>
    <r>
      <rPr>
        <sz val="14"/>
        <color theme="1" tint="0.249977111117893"/>
        <rFont val="Futura PT Light"/>
        <family val="2"/>
      </rPr>
      <t xml:space="preserve">   25 July 2022</t>
    </r>
  </si>
  <si>
    <t xml:space="preserve">CURRENT CLIENT REPORT COST DATE </t>
  </si>
  <si>
    <t>D&amp;C CONTRACT (18/7/22)</t>
  </si>
  <si>
    <t>INCL</t>
  </si>
  <si>
    <t>Developed Design</t>
  </si>
  <si>
    <t>Drawings are in coordination with Services.</t>
  </si>
  <si>
    <t>Structural - issued IFC, however have multiple comments to be addressed and updated.
Civil - OPW issued, drawings at IFC.
Hydraulics - Acor took the design to DD. Dyfa (PDD) are completing the design.</t>
  </si>
  <si>
    <t>Hydraulic Engineer</t>
  </si>
  <si>
    <t>Submitted for Plumbing Approval</t>
  </si>
  <si>
    <t>Drawings submitted for SCC PA 18.7.22.</t>
  </si>
  <si>
    <t>DD Stage - OPW Landscape and have responded to RFI 25.7.22.</t>
  </si>
  <si>
    <t>STP were engaged and took design up to DD.</t>
  </si>
  <si>
    <t>Mechanical</t>
  </si>
  <si>
    <t>Electrical</t>
  </si>
  <si>
    <t>Acor</t>
  </si>
  <si>
    <t>Who?</t>
  </si>
  <si>
    <t>GJG</t>
  </si>
  <si>
    <t>PDD</t>
  </si>
  <si>
    <t>BUTLER</t>
  </si>
  <si>
    <t>STP</t>
  </si>
  <si>
    <t>AAS</t>
  </si>
  <si>
    <t>MONTEUR</t>
  </si>
  <si>
    <t>FORMIGA1</t>
  </si>
  <si>
    <t>WalkerBai</t>
  </si>
  <si>
    <t>UFD</t>
  </si>
  <si>
    <t>ACOUSTICWORKS</t>
  </si>
  <si>
    <t>CUNDALL</t>
  </si>
  <si>
    <t>TTM</t>
  </si>
  <si>
    <t>AAS not issued design yet</t>
  </si>
  <si>
    <t>Not issued design yet</t>
  </si>
  <si>
    <t>BA Stage 1 submitted, should be approved 28/7/22</t>
  </si>
  <si>
    <t>FEB</t>
  </si>
  <si>
    <t>FEB and FER created. QFES meeting held. Once services drawings near IFC, will submit with FER.</t>
  </si>
  <si>
    <t>No action</t>
  </si>
  <si>
    <t>Revised Acoustic report based on feedback from C&amp;P</t>
  </si>
  <si>
    <t xml:space="preserve">JV3 modelling completed since ECI. </t>
  </si>
  <si>
    <t>Paid, offer accepted 18/7/22</t>
  </si>
  <si>
    <t>8-10 week leadtime</t>
  </si>
  <si>
    <t>Carseldine lessons learnt completed</t>
  </si>
  <si>
    <t>Started earthworks.</t>
  </si>
  <si>
    <t>Will do once services drawings issued</t>
  </si>
  <si>
    <t>CB to update. Responsibilities agreed.</t>
  </si>
  <si>
    <t>Ongoing.</t>
  </si>
  <si>
    <t>Brief Compliance Register to be used as tracking</t>
  </si>
  <si>
    <t>CB to update, will use as live document with client.</t>
  </si>
  <si>
    <t>Compiling 25/7/22</t>
  </si>
  <si>
    <t>Rockpool Oxley</t>
  </si>
  <si>
    <t>Meeting on 26/7/22 with RPL to discuss Rockpool kickoff and the next steps of the ECI.</t>
  </si>
  <si>
    <t xml:space="preserve">Unity water </t>
  </si>
  <si>
    <t>Approval is putting the Plumbing approval at risk.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</si>
</sst>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$&quot;#,##0.00"/>
    <numFmt numFmtId="166" formatCode="_-&quot;$&quot;* #,##0_-;\-&quot;$&quot;* #,##0_-;_-&quot;$&quot;* &quot;-&quot;??_-;_-@_-"/>
    <numFmt numFmtId="167" formatCode="_-* #,##0_-;\-* #,##0_-;_-* &quot;-&quot;??_-;_-@_-"/>
    <numFmt numFmtId="168" formatCode="0.000"/>
  </numFmts>
  <fonts count="36">
    <font>
      <sz val="11"/>
      <color theme="1"/>
      <name val="Calibri"/>
      <family val="2"/>
      <scheme val="minor"/>
    </font>
    <font>
      <sz val="10"/>
      <name val="Geneva"/>
    </font>
    <font>
      <sz val="11"/>
      <color theme="1"/>
      <name val="Calibri"/>
      <family val="2"/>
      <scheme val="minor"/>
    </font>
    <font>
      <sz val="14"/>
      <color theme="1"/>
      <name val="Futura PT Light"/>
      <family val="2"/>
    </font>
    <font>
      <sz val="14"/>
      <color rgb="FF006233"/>
      <name val="Futura PT Light"/>
      <family val="2"/>
    </font>
    <font>
      <b/>
      <sz val="14"/>
      <color rgb="FF006233"/>
      <name val="Futura PT Light"/>
      <family val="2"/>
    </font>
    <font>
      <b/>
      <sz val="14"/>
      <color theme="1" tint="0.249977111117893"/>
      <name val="Futura PT Light"/>
      <family val="2"/>
    </font>
    <font>
      <sz val="14"/>
      <color theme="1" tint="0.249977111117893"/>
      <name val="Futura PT Light"/>
      <family val="2"/>
    </font>
    <font>
      <b/>
      <sz val="14"/>
      <color theme="0"/>
      <name val="Futura PT Light"/>
      <family val="2"/>
    </font>
    <font>
      <b/>
      <sz val="14"/>
      <color theme="1"/>
      <name val="Futura PT Light"/>
      <family val="2"/>
    </font>
    <font>
      <sz val="14"/>
      <name val="Futura PT Light"/>
      <family val="2"/>
    </font>
    <font>
      <sz val="11"/>
      <color theme="1"/>
      <name val="Futura PT Light"/>
      <family val="2"/>
    </font>
    <font>
      <b/>
      <sz val="11"/>
      <color theme="1"/>
      <name val="Futura PT Light"/>
      <family val="2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3"/>
      <name val="Futura PT Light"/>
      <family val="2"/>
    </font>
    <font>
      <sz val="13"/>
      <color theme="1"/>
      <name val="Futura PT Light"/>
      <family val="2"/>
    </font>
    <font>
      <b/>
      <sz val="13"/>
      <color theme="1"/>
      <name val="Futura PT Light"/>
      <family val="2"/>
    </font>
    <font>
      <sz val="14"/>
      <name val="Futura PT Light"/>
    </font>
    <font>
      <b/>
      <sz val="14"/>
      <color rgb="FF00B050"/>
      <name val="Futura PT Light"/>
    </font>
    <font>
      <b/>
      <sz val="11"/>
      <color rgb="FF00B050"/>
      <name val="Futura PT Light"/>
    </font>
    <font>
      <sz val="11"/>
      <color theme="9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FF0000"/>
      <name val="Futura PT Light"/>
      <family val="2"/>
    </font>
    <font>
      <b/>
      <sz val="9"/>
      <color indexed="81"/>
      <name val="Tahoma"/>
      <family val="2"/>
    </font>
    <font>
      <b/>
      <u/>
      <sz val="14"/>
      <color theme="1"/>
      <name val="Futura PT Light"/>
    </font>
    <font>
      <u/>
      <sz val="11"/>
      <color theme="1"/>
      <name val="Futura PT Light"/>
      <family val="2"/>
    </font>
    <font>
      <sz val="10"/>
      <name val="Calibri"/>
      <family val="2"/>
      <scheme val="minor"/>
    </font>
    <font>
      <b/>
      <u/>
      <sz val="14"/>
      <name val="Futura PT Light"/>
      <family val="2"/>
    </font>
    <font>
      <b/>
      <sz val="14"/>
      <name val="Futura PT Light"/>
      <family val="2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62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20744D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8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 style="double">
        <color auto="1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hair">
        <color auto="1"/>
      </right>
      <top style="double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/>
      <top style="double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12" borderId="0" applyNumberFormat="0" applyBorder="0" applyAlignment="0" applyProtection="0"/>
    <xf numFmtId="0" fontId="34" fillId="13" borderId="0" applyNumberFormat="0" applyBorder="0" applyAlignment="0" applyProtection="0"/>
  </cellStyleXfs>
  <cellXfs count="356">
    <xf numFmtId="0" fontId="0" fillId="0" borderId="0" xfId="0"/>
    <xf numFmtId="0" fontId="3" fillId="0" borderId="2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7" xfId="0" applyFont="1" applyBorder="1"/>
    <xf numFmtId="0" fontId="3" fillId="0" borderId="5" xfId="0" applyFont="1" applyBorder="1"/>
    <xf numFmtId="0" fontId="8" fillId="3" borderId="11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12" xfId="0" applyFont="1" applyFill="1" applyBorder="1" applyAlignment="1">
      <alignment vertical="center"/>
    </xf>
    <xf numFmtId="0" fontId="3" fillId="0" borderId="7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3" xfId="0" applyFont="1" applyBorder="1"/>
    <xf numFmtId="14" fontId="3" fillId="0" borderId="0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4" fontId="3" fillId="0" borderId="0" xfId="0" applyNumberFormat="1" applyFont="1" applyBorder="1" applyAlignment="1">
      <alignment horizontal="center"/>
    </xf>
    <xf numFmtId="0" fontId="11" fillId="0" borderId="0" xfId="0" applyFont="1"/>
    <xf numFmtId="0" fontId="11" fillId="0" borderId="26" xfId="0" applyFont="1" applyBorder="1"/>
    <xf numFmtId="0" fontId="11" fillId="0" borderId="26" xfId="0" applyFont="1" applyBorder="1" applyAlignment="1">
      <alignment wrapText="1"/>
    </xf>
    <xf numFmtId="44" fontId="11" fillId="0" borderId="26" xfId="6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44" fontId="9" fillId="7" borderId="26" xfId="6" applyFont="1" applyFill="1" applyBorder="1" applyAlignment="1">
      <alignment horizontal="center"/>
    </xf>
    <xf numFmtId="44" fontId="9" fillId="7" borderId="25" xfId="6" applyFont="1" applyFill="1" applyBorder="1" applyAlignment="1">
      <alignment horizontal="center"/>
    </xf>
    <xf numFmtId="0" fontId="0" fillId="0" borderId="0" xfId="0" applyFill="1" applyAlignment="1">
      <alignment wrapText="1"/>
    </xf>
    <xf numFmtId="166" fontId="0" fillId="0" borderId="0" xfId="6" applyNumberFormat="1" applyFont="1" applyFill="1" applyAlignment="1">
      <alignment wrapText="1"/>
    </xf>
    <xf numFmtId="0" fontId="13" fillId="8" borderId="5" xfId="0" applyFont="1" applyFill="1" applyBorder="1" applyAlignment="1">
      <alignment horizontal="center" wrapText="1"/>
    </xf>
    <xf numFmtId="44" fontId="13" fillId="8" borderId="5" xfId="6" applyFont="1" applyFill="1" applyBorder="1" applyAlignment="1">
      <alignment horizontal="center" wrapText="1"/>
    </xf>
    <xf numFmtId="44" fontId="13" fillId="8" borderId="5" xfId="6" applyFont="1" applyFill="1" applyBorder="1" applyAlignment="1">
      <alignment horizontal="center" vertical="center" wrapText="1"/>
    </xf>
    <xf numFmtId="0" fontId="12" fillId="10" borderId="32" xfId="0" applyFont="1" applyFill="1" applyBorder="1"/>
    <xf numFmtId="0" fontId="12" fillId="10" borderId="33" xfId="0" applyFont="1" applyFill="1" applyBorder="1"/>
    <xf numFmtId="0" fontId="12" fillId="10" borderId="33" xfId="0" applyFont="1" applyFill="1" applyBorder="1" applyAlignment="1">
      <alignment wrapText="1"/>
    </xf>
    <xf numFmtId="0" fontId="12" fillId="10" borderId="34" xfId="0" applyFont="1" applyFill="1" applyBorder="1" applyAlignment="1">
      <alignment wrapText="1"/>
    </xf>
    <xf numFmtId="0" fontId="11" fillId="10" borderId="28" xfId="0" applyFont="1" applyFill="1" applyBorder="1"/>
    <xf numFmtId="0" fontId="11" fillId="10" borderId="31" xfId="0" applyFont="1" applyFill="1" applyBorder="1"/>
    <xf numFmtId="44" fontId="12" fillId="10" borderId="31" xfId="6" applyFont="1" applyFill="1" applyBorder="1" applyAlignment="1">
      <alignment horizontal="center"/>
    </xf>
    <xf numFmtId="0" fontId="11" fillId="10" borderId="29" xfId="0" applyFont="1" applyFill="1" applyBorder="1" applyAlignment="1">
      <alignment horizontal="center"/>
    </xf>
    <xf numFmtId="0" fontId="3" fillId="0" borderId="0" xfId="0" applyFont="1" applyBorder="1"/>
    <xf numFmtId="10" fontId="9" fillId="7" borderId="31" xfId="6" applyNumberFormat="1" applyFont="1" applyFill="1" applyBorder="1" applyAlignment="1">
      <alignment horizontal="center"/>
    </xf>
    <xf numFmtId="44" fontId="9" fillId="7" borderId="29" xfId="6" applyFont="1" applyFill="1" applyBorder="1" applyAlignment="1">
      <alignment horizontal="center"/>
    </xf>
    <xf numFmtId="167" fontId="3" fillId="0" borderId="5" xfId="7" applyNumberFormat="1" applyFont="1" applyBorder="1"/>
    <xf numFmtId="167" fontId="3" fillId="0" borderId="5" xfId="0" applyNumberFormat="1" applyFont="1" applyBorder="1"/>
    <xf numFmtId="167" fontId="9" fillId="0" borderId="5" xfId="0" applyNumberFormat="1" applyFont="1" applyBorder="1"/>
    <xf numFmtId="43" fontId="3" fillId="0" borderId="5" xfId="0" applyNumberFormat="1" applyFont="1" applyBorder="1"/>
    <xf numFmtId="168" fontId="3" fillId="0" borderId="5" xfId="0" applyNumberFormat="1" applyFont="1" applyBorder="1"/>
    <xf numFmtId="166" fontId="0" fillId="0" borderId="50" xfId="6" applyNumberFormat="1" applyFont="1" applyBorder="1"/>
    <xf numFmtId="0" fontId="0" fillId="0" borderId="50" xfId="0" applyBorder="1"/>
    <xf numFmtId="0" fontId="0" fillId="0" borderId="0" xfId="0" applyAlignment="1">
      <alignment wrapText="1"/>
    </xf>
    <xf numFmtId="44" fontId="13" fillId="8" borderId="6" xfId="6" applyFont="1" applyFill="1" applyBorder="1" applyAlignment="1">
      <alignment horizontal="center" wrapText="1"/>
    </xf>
    <xf numFmtId="44" fontId="13" fillId="8" borderId="7" xfId="6" applyFont="1" applyFill="1" applyBorder="1" applyAlignment="1">
      <alignment horizontal="center" wrapText="1"/>
    </xf>
    <xf numFmtId="0" fontId="0" fillId="0" borderId="41" xfId="0" applyBorder="1" applyAlignment="1">
      <alignment horizontal="center"/>
    </xf>
    <xf numFmtId="166" fontId="0" fillId="0" borderId="0" xfId="6" applyNumberFormat="1" applyFont="1" applyBorder="1" applyAlignment="1">
      <alignment horizontal="right"/>
    </xf>
    <xf numFmtId="0" fontId="0" fillId="0" borderId="52" xfId="0" applyBorder="1" applyAlignment="1">
      <alignment horizontal="center" wrapText="1"/>
    </xf>
    <xf numFmtId="166" fontId="0" fillId="0" borderId="40" xfId="6" applyNumberFormat="1" applyFont="1" applyBorder="1"/>
    <xf numFmtId="0" fontId="0" fillId="0" borderId="0" xfId="0" applyBorder="1" applyAlignment="1">
      <alignment horizontal="center"/>
    </xf>
    <xf numFmtId="0" fontId="0" fillId="0" borderId="48" xfId="0" applyBorder="1"/>
    <xf numFmtId="44" fontId="9" fillId="4" borderId="26" xfId="6" applyFont="1" applyFill="1" applyBorder="1" applyAlignment="1">
      <alignment horizontal="center"/>
    </xf>
    <xf numFmtId="0" fontId="3" fillId="7" borderId="26" xfId="0" applyFont="1" applyFill="1" applyBorder="1"/>
    <xf numFmtId="0" fontId="8" fillId="3" borderId="32" xfId="0" applyFont="1" applyFill="1" applyBorder="1" applyAlignment="1">
      <alignment vertical="center"/>
    </xf>
    <xf numFmtId="0" fontId="3" fillId="5" borderId="27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10" fontId="9" fillId="4" borderId="31" xfId="6" applyNumberFormat="1" applyFont="1" applyFill="1" applyBorder="1" applyAlignment="1">
      <alignment horizontal="center"/>
    </xf>
    <xf numFmtId="44" fontId="9" fillId="4" borderId="31" xfId="6" applyFont="1" applyFill="1" applyBorder="1" applyAlignment="1">
      <alignment horizontal="center"/>
    </xf>
    <xf numFmtId="8" fontId="9" fillId="11" borderId="44" xfId="0" applyNumberFormat="1" applyFont="1" applyFill="1" applyBorder="1" applyAlignment="1">
      <alignment horizontal="center"/>
    </xf>
    <xf numFmtId="0" fontId="0" fillId="0" borderId="0" xfId="0" applyBorder="1"/>
    <xf numFmtId="0" fontId="11" fillId="0" borderId="38" xfId="0" applyFont="1" applyBorder="1"/>
    <xf numFmtId="0" fontId="11" fillId="0" borderId="39" xfId="0" applyFont="1" applyBorder="1"/>
    <xf numFmtId="0" fontId="11" fillId="0" borderId="45" xfId="0" applyFont="1" applyBorder="1"/>
    <xf numFmtId="0" fontId="11" fillId="0" borderId="22" xfId="0" applyFont="1" applyBorder="1"/>
    <xf numFmtId="0" fontId="11" fillId="0" borderId="0" xfId="0" applyFont="1" applyBorder="1"/>
    <xf numFmtId="0" fontId="11" fillId="0" borderId="23" xfId="0" applyFont="1" applyBorder="1"/>
    <xf numFmtId="0" fontId="11" fillId="0" borderId="58" xfId="0" applyFont="1" applyBorder="1"/>
    <xf numFmtId="0" fontId="11" fillId="0" borderId="59" xfId="0" applyFont="1" applyBorder="1"/>
    <xf numFmtId="0" fontId="11" fillId="0" borderId="57" xfId="0" applyFont="1" applyBorder="1"/>
    <xf numFmtId="44" fontId="3" fillId="0" borderId="5" xfId="0" applyNumberFormat="1" applyFont="1" applyBorder="1"/>
    <xf numFmtId="44" fontId="9" fillId="6" borderId="26" xfId="6" applyFont="1" applyFill="1" applyBorder="1" applyAlignment="1">
      <alignment horizontal="center"/>
    </xf>
    <xf numFmtId="10" fontId="9" fillId="6" borderId="31" xfId="6" applyNumberFormat="1" applyFont="1" applyFill="1" applyBorder="1" applyAlignment="1">
      <alignment horizontal="center"/>
    </xf>
    <xf numFmtId="44" fontId="9" fillId="6" borderId="31" xfId="6" applyFont="1" applyFill="1" applyBorder="1" applyAlignment="1">
      <alignment horizontal="center"/>
    </xf>
    <xf numFmtId="0" fontId="11" fillId="0" borderId="60" xfId="0" applyFont="1" applyBorder="1"/>
    <xf numFmtId="44" fontId="11" fillId="0" borderId="60" xfId="6" applyFont="1" applyBorder="1" applyAlignment="1">
      <alignment horizontal="center"/>
    </xf>
    <xf numFmtId="0" fontId="11" fillId="0" borderId="62" xfId="0" applyFont="1" applyBorder="1" applyAlignment="1">
      <alignment horizontal="center"/>
    </xf>
    <xf numFmtId="14" fontId="11" fillId="0" borderId="0" xfId="0" applyNumberFormat="1" applyFont="1"/>
    <xf numFmtId="0" fontId="18" fillId="0" borderId="0" xfId="0" applyFont="1" applyBorder="1"/>
    <xf numFmtId="0" fontId="19" fillId="11" borderId="43" xfId="0" applyFont="1" applyFill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22" fillId="0" borderId="0" xfId="0" applyFont="1"/>
    <xf numFmtId="0" fontId="13" fillId="8" borderId="4" xfId="0" applyFont="1" applyFill="1" applyBorder="1" applyAlignment="1">
      <alignment horizontal="center" vertical="center" wrapText="1"/>
    </xf>
    <xf numFmtId="166" fontId="13" fillId="8" borderId="26" xfId="6" applyNumberFormat="1" applyFont="1" applyFill="1" applyBorder="1" applyAlignment="1">
      <alignment horizontal="center" wrapText="1"/>
    </xf>
    <xf numFmtId="166" fontId="0" fillId="0" borderId="26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63" xfId="0" applyBorder="1"/>
    <xf numFmtId="166" fontId="0" fillId="0" borderId="26" xfId="6" applyNumberFormat="1" applyFont="1" applyBorder="1"/>
    <xf numFmtId="0" fontId="0" fillId="0" borderId="5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65" xfId="0" applyBorder="1" applyAlignment="1">
      <alignment vertical="center"/>
    </xf>
    <xf numFmtId="0" fontId="13" fillId="0" borderId="66" xfId="0" applyFont="1" applyBorder="1" applyAlignment="1">
      <alignment horizontal="right" wrapText="1"/>
    </xf>
    <xf numFmtId="166" fontId="0" fillId="0" borderId="66" xfId="0" applyNumberFormat="1" applyBorder="1"/>
    <xf numFmtId="0" fontId="0" fillId="0" borderId="66" xfId="0" applyBorder="1"/>
    <xf numFmtId="166" fontId="0" fillId="0" borderId="60" xfId="6" applyNumberFormat="1" applyFont="1" applyBorder="1"/>
    <xf numFmtId="0" fontId="13" fillId="0" borderId="0" xfId="0" applyFont="1" applyAlignment="1">
      <alignment vertical="center"/>
    </xf>
    <xf numFmtId="44" fontId="24" fillId="0" borderId="67" xfId="6" applyFont="1" applyBorder="1"/>
    <xf numFmtId="0" fontId="13" fillId="0" borderId="0" xfId="0" applyFont="1"/>
    <xf numFmtId="166" fontId="13" fillId="0" borderId="53" xfId="6" applyNumberFormat="1" applyFont="1" applyBorder="1"/>
    <xf numFmtId="166" fontId="24" fillId="0" borderId="68" xfId="6" applyNumberFormat="1" applyFont="1" applyBorder="1"/>
    <xf numFmtId="166" fontId="13" fillId="0" borderId="0" xfId="6" applyNumberFormat="1" applyFont="1" applyBorder="1"/>
    <xf numFmtId="44" fontId="25" fillId="7" borderId="69" xfId="6" applyFont="1" applyFill="1" applyBorder="1" applyAlignment="1">
      <alignment wrapText="1"/>
    </xf>
    <xf numFmtId="166" fontId="13" fillId="0" borderId="0" xfId="6" applyNumberFormat="1" applyFont="1" applyBorder="1" applyAlignment="1">
      <alignment vertical="center"/>
    </xf>
    <xf numFmtId="166" fontId="0" fillId="0" borderId="0" xfId="6" applyNumberFormat="1" applyFont="1" applyBorder="1"/>
    <xf numFmtId="0" fontId="11" fillId="0" borderId="26" xfId="0" applyFont="1" applyBorder="1" applyAlignment="1">
      <alignment vertical="center"/>
    </xf>
    <xf numFmtId="0" fontId="11" fillId="0" borderId="26" xfId="0" applyFont="1" applyBorder="1" applyAlignment="1">
      <alignment vertical="center" wrapText="1"/>
    </xf>
    <xf numFmtId="44" fontId="11" fillId="0" borderId="26" xfId="6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6" fontId="11" fillId="0" borderId="39" xfId="6" applyNumberFormat="1" applyFont="1" applyBorder="1" applyAlignment="1">
      <alignment horizontal="center"/>
    </xf>
    <xf numFmtId="166" fontId="11" fillId="0" borderId="0" xfId="6" applyNumberFormat="1" applyFont="1" applyBorder="1" applyAlignment="1">
      <alignment horizontal="center"/>
    </xf>
    <xf numFmtId="166" fontId="12" fillId="10" borderId="35" xfId="6" applyNumberFormat="1" applyFont="1" applyFill="1" applyBorder="1" applyAlignment="1">
      <alignment horizontal="center"/>
    </xf>
    <xf numFmtId="166" fontId="11" fillId="0" borderId="36" xfId="6" applyNumberFormat="1" applyFont="1" applyBorder="1" applyAlignment="1">
      <alignment horizontal="center"/>
    </xf>
    <xf numFmtId="166" fontId="11" fillId="0" borderId="36" xfId="6" applyNumberFormat="1" applyFont="1" applyFill="1" applyBorder="1" applyAlignment="1">
      <alignment horizontal="center"/>
    </xf>
    <xf numFmtId="166" fontId="11" fillId="0" borderId="36" xfId="6" applyNumberFormat="1" applyFont="1" applyBorder="1" applyAlignment="1">
      <alignment horizontal="center" vertical="center"/>
    </xf>
    <xf numFmtId="166" fontId="11" fillId="0" borderId="61" xfId="6" applyNumberFormat="1" applyFont="1" applyBorder="1" applyAlignment="1">
      <alignment horizontal="center"/>
    </xf>
    <xf numFmtId="166" fontId="12" fillId="10" borderId="37" xfId="6" applyNumberFormat="1" applyFont="1" applyFill="1" applyBorder="1" applyAlignment="1">
      <alignment horizontal="center"/>
    </xf>
    <xf numFmtId="166" fontId="11" fillId="0" borderId="59" xfId="6" applyNumberFormat="1" applyFont="1" applyBorder="1" applyAlignment="1">
      <alignment horizontal="center"/>
    </xf>
    <xf numFmtId="166" fontId="11" fillId="0" borderId="0" xfId="6" applyNumberFormat="1" applyFont="1" applyAlignment="1">
      <alignment horizontal="center"/>
    </xf>
    <xf numFmtId="166" fontId="26" fillId="0" borderId="36" xfId="6" applyNumberFormat="1" applyFont="1" applyBorder="1" applyAlignment="1">
      <alignment horizontal="center"/>
    </xf>
    <xf numFmtId="166" fontId="26" fillId="0" borderId="61" xfId="6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9" fillId="0" borderId="0" xfId="0" applyFont="1" applyBorder="1" applyAlignment="1"/>
    <xf numFmtId="166" fontId="11" fillId="0" borderId="0" xfId="0" applyNumberFormat="1" applyFont="1"/>
    <xf numFmtId="0" fontId="9" fillId="2" borderId="71" xfId="0" applyFont="1" applyFill="1" applyBorder="1" applyAlignment="1">
      <alignment horizontal="center" vertical="center"/>
    </xf>
    <xf numFmtId="0" fontId="9" fillId="2" borderId="72" xfId="0" applyFont="1" applyFill="1" applyBorder="1" applyAlignment="1">
      <alignment horizontal="center" vertical="center"/>
    </xf>
    <xf numFmtId="0" fontId="9" fillId="2" borderId="73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vertical="center"/>
    </xf>
    <xf numFmtId="9" fontId="10" fillId="0" borderId="26" xfId="4" applyNumberFormat="1" applyFont="1" applyBorder="1" applyAlignment="1">
      <alignment horizontal="center" vertical="center"/>
    </xf>
    <xf numFmtId="0" fontId="10" fillId="0" borderId="74" xfId="0" applyFont="1" applyFill="1" applyBorder="1" applyAlignment="1">
      <alignment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75" xfId="0" applyFont="1" applyBorder="1" applyAlignment="1">
      <alignment horizontal="center"/>
    </xf>
    <xf numFmtId="166" fontId="26" fillId="0" borderId="61" xfId="6" applyNumberFormat="1" applyFont="1" applyBorder="1" applyAlignment="1">
      <alignment horizontal="center"/>
    </xf>
    <xf numFmtId="0" fontId="11" fillId="0" borderId="78" xfId="0" applyFont="1" applyBorder="1" applyAlignment="1">
      <alignment horizontal="center"/>
    </xf>
    <xf numFmtId="0" fontId="9" fillId="2" borderId="7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10" fillId="0" borderId="26" xfId="0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75" xfId="0" applyFont="1" applyBorder="1" applyAlignment="1">
      <alignment vertical="center"/>
    </xf>
    <xf numFmtId="0" fontId="10" fillId="0" borderId="75" xfId="0" applyFont="1" applyBorder="1" applyAlignment="1">
      <alignment horizontal="center" vertical="center"/>
    </xf>
    <xf numFmtId="0" fontId="3" fillId="0" borderId="72" xfId="0" applyFont="1" applyBorder="1" applyAlignment="1">
      <alignment vertical="center"/>
    </xf>
    <xf numFmtId="0" fontId="10" fillId="0" borderId="72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vertical="center"/>
    </xf>
    <xf numFmtId="166" fontId="16" fillId="0" borderId="5" xfId="6" applyNumberFormat="1" applyFont="1" applyFill="1" applyBorder="1" applyAlignment="1">
      <alignment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166" fontId="0" fillId="0" borderId="5" xfId="6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16" fillId="0" borderId="5" xfId="0" applyFont="1" applyFill="1" applyBorder="1" applyAlignment="1">
      <alignment vertical="center" wrapText="1"/>
    </xf>
    <xf numFmtId="166" fontId="0" fillId="0" borderId="5" xfId="6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vertical="center"/>
    </xf>
    <xf numFmtId="166" fontId="16" fillId="0" borderId="5" xfId="6" applyNumberFormat="1" applyFont="1" applyFill="1" applyBorder="1" applyAlignment="1">
      <alignment horizontal="right" vertical="center"/>
    </xf>
    <xf numFmtId="166" fontId="16" fillId="0" borderId="41" xfId="6" applyNumberFormat="1" applyFont="1" applyFill="1" applyBorder="1" applyAlignment="1">
      <alignment horizontal="right" vertical="center"/>
    </xf>
    <xf numFmtId="0" fontId="0" fillId="0" borderId="41" xfId="0" applyFill="1" applyBorder="1" applyAlignment="1">
      <alignment vertical="center"/>
    </xf>
    <xf numFmtId="0" fontId="0" fillId="0" borderId="41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10" fillId="0" borderId="27" xfId="0" applyFont="1" applyFill="1" applyBorder="1" applyAlignment="1" applyProtection="1">
      <alignment vertical="center"/>
      <protection locked="0"/>
    </xf>
    <xf numFmtId="0" fontId="10" fillId="0" borderId="26" xfId="0" applyFont="1" applyBorder="1" applyAlignment="1" applyProtection="1">
      <alignment vertical="center"/>
      <protection locked="0"/>
    </xf>
    <xf numFmtId="0" fontId="3" fillId="0" borderId="7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20" fillId="0" borderId="26" xfId="0" applyFont="1" applyBorder="1" applyAlignment="1">
      <alignment horizontal="center" vertical="center"/>
    </xf>
    <xf numFmtId="9" fontId="20" fillId="0" borderId="26" xfId="4" applyNumberFormat="1" applyFont="1" applyFill="1" applyBorder="1" applyAlignment="1">
      <alignment horizontal="center" vertical="center"/>
    </xf>
    <xf numFmtId="9" fontId="10" fillId="0" borderId="26" xfId="4" applyNumberFormat="1" applyFont="1" applyFill="1" applyBorder="1" applyAlignment="1" applyProtection="1">
      <alignment horizontal="center" vertical="center"/>
      <protection locked="0"/>
    </xf>
    <xf numFmtId="14" fontId="10" fillId="0" borderId="26" xfId="4" applyNumberFormat="1" applyFont="1" applyFill="1" applyBorder="1" applyAlignment="1" applyProtection="1">
      <alignment horizontal="center" vertical="center"/>
      <protection locked="0"/>
    </xf>
    <xf numFmtId="14" fontId="10" fillId="0" borderId="26" xfId="4" applyNumberFormat="1" applyFont="1" applyFill="1" applyBorder="1" applyAlignment="1">
      <alignment horizontal="center" vertical="center"/>
    </xf>
    <xf numFmtId="0" fontId="29" fillId="0" borderId="60" xfId="0" applyFont="1" applyBorder="1"/>
    <xf numFmtId="0" fontId="11" fillId="0" borderId="79" xfId="0" applyFont="1" applyBorder="1"/>
    <xf numFmtId="6" fontId="11" fillId="0" borderId="79" xfId="0" applyNumberFormat="1" applyFont="1" applyBorder="1"/>
    <xf numFmtId="0" fontId="11" fillId="0" borderId="73" xfId="0" applyFont="1" applyBorder="1"/>
    <xf numFmtId="0" fontId="11" fillId="0" borderId="61" xfId="0" applyFont="1" applyBorder="1"/>
    <xf numFmtId="0" fontId="11" fillId="0" borderId="80" xfId="0" applyFont="1" applyBorder="1"/>
    <xf numFmtId="0" fontId="11" fillId="0" borderId="81" xfId="0" applyFont="1" applyBorder="1"/>
    <xf numFmtId="0" fontId="11" fillId="0" borderId="82" xfId="0" applyFont="1" applyBorder="1"/>
    <xf numFmtId="0" fontId="11" fillId="0" borderId="83" xfId="0" applyFont="1" applyBorder="1"/>
    <xf numFmtId="0" fontId="11" fillId="0" borderId="84" xfId="0" applyFont="1" applyBorder="1"/>
    <xf numFmtId="44" fontId="11" fillId="0" borderId="79" xfId="0" applyNumberFormat="1" applyFont="1" applyBorder="1"/>
    <xf numFmtId="44" fontId="11" fillId="0" borderId="73" xfId="0" applyNumberFormat="1" applyFont="1" applyBorder="1"/>
    <xf numFmtId="0" fontId="10" fillId="0" borderId="26" xfId="0" applyFont="1" applyBorder="1" applyAlignment="1">
      <alignment vertical="center"/>
    </xf>
    <xf numFmtId="0" fontId="30" fillId="0" borderId="5" xfId="0" applyFont="1" applyBorder="1" applyAlignment="1">
      <alignment horizontal="left" vertical="top"/>
    </xf>
    <xf numFmtId="0" fontId="30" fillId="0" borderId="41" xfId="0" applyFont="1" applyBorder="1" applyAlignment="1">
      <alignment horizontal="left" vertical="top"/>
    </xf>
    <xf numFmtId="166" fontId="0" fillId="0" borderId="7" xfId="6" applyNumberFormat="1" applyFont="1" applyBorder="1"/>
    <xf numFmtId="166" fontId="0" fillId="0" borderId="85" xfId="6" applyNumberFormat="1" applyFont="1" applyFill="1" applyBorder="1"/>
    <xf numFmtId="166" fontId="0" fillId="0" borderId="85" xfId="6" applyNumberFormat="1" applyFont="1" applyBorder="1"/>
    <xf numFmtId="0" fontId="0" fillId="0" borderId="41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6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6" xfId="0" applyFont="1" applyBorder="1" applyAlignment="1" applyProtection="1">
      <alignment vertical="center" wrapText="1"/>
      <protection locked="0"/>
    </xf>
    <xf numFmtId="0" fontId="10" fillId="0" borderId="26" xfId="0" applyFont="1" applyBorder="1" applyAlignment="1">
      <alignment vertical="center"/>
    </xf>
    <xf numFmtId="14" fontId="10" fillId="0" borderId="26" xfId="0" applyNumberFormat="1" applyFont="1" applyFill="1" applyBorder="1" applyAlignment="1">
      <alignment horizontal="center" vertical="center"/>
    </xf>
    <xf numFmtId="14" fontId="10" fillId="0" borderId="26" xfId="0" applyNumberFormat="1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14" fontId="10" fillId="0" borderId="26" xfId="0" applyNumberFormat="1" applyFont="1" applyBorder="1" applyAlignment="1">
      <alignment horizontal="center"/>
    </xf>
    <xf numFmtId="14" fontId="10" fillId="0" borderId="75" xfId="0" applyNumberFormat="1" applyFont="1" applyBorder="1" applyAlignment="1">
      <alignment horizontal="center"/>
    </xf>
    <xf numFmtId="165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Border="1" applyAlignment="1">
      <alignment horizontal="left"/>
    </xf>
    <xf numFmtId="14" fontId="21" fillId="0" borderId="26" xfId="0" applyNumberFormat="1" applyFont="1" applyBorder="1" applyAlignment="1">
      <alignment horizontal="left" indent="1"/>
    </xf>
    <xf numFmtId="14" fontId="21" fillId="0" borderId="25" xfId="0" applyNumberFormat="1" applyFont="1" applyBorder="1" applyAlignment="1">
      <alignment horizontal="left" indent="1"/>
    </xf>
    <xf numFmtId="0" fontId="3" fillId="0" borderId="27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14" fontId="10" fillId="0" borderId="26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28" fillId="0" borderId="27" xfId="0" applyFont="1" applyBorder="1" applyAlignment="1">
      <alignment horizontal="left"/>
    </xf>
    <xf numFmtId="0" fontId="28" fillId="0" borderId="26" xfId="0" applyFont="1" applyBorder="1" applyAlignment="1">
      <alignment horizontal="left"/>
    </xf>
    <xf numFmtId="14" fontId="31" fillId="0" borderId="26" xfId="0" applyNumberFormat="1" applyFont="1" applyFill="1" applyBorder="1" applyAlignment="1">
      <alignment horizontal="center"/>
    </xf>
    <xf numFmtId="0" fontId="3" fillId="0" borderId="27" xfId="0" applyFont="1" applyBorder="1" applyAlignment="1">
      <alignment horizontal="left" indent="1"/>
    </xf>
    <xf numFmtId="0" fontId="3" fillId="0" borderId="26" xfId="0" applyFont="1" applyBorder="1" applyAlignment="1">
      <alignment horizontal="left" inden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left" vertical="center" wrapText="1"/>
    </xf>
    <xf numFmtId="0" fontId="10" fillId="0" borderId="70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3" fillId="0" borderId="71" xfId="0" applyFont="1" applyBorder="1" applyAlignment="1">
      <alignment vertical="center"/>
    </xf>
    <xf numFmtId="0" fontId="3" fillId="0" borderId="72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10" fillId="0" borderId="26" xfId="0" applyFont="1" applyBorder="1" applyAlignment="1">
      <alignment horizontal="center" vertical="center"/>
    </xf>
    <xf numFmtId="9" fontId="10" fillId="0" borderId="72" xfId="0" applyNumberFormat="1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9" fontId="10" fillId="0" borderId="26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9" fontId="21" fillId="0" borderId="26" xfId="0" applyNumberFormat="1" applyFont="1" applyBorder="1" applyAlignment="1">
      <alignment horizontal="center" vertical="center"/>
    </xf>
    <xf numFmtId="9" fontId="21" fillId="0" borderId="25" xfId="0" applyNumberFormat="1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21" fillId="0" borderId="25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left" vertical="center"/>
    </xf>
    <xf numFmtId="0" fontId="9" fillId="2" borderId="78" xfId="0" applyFont="1" applyFill="1" applyBorder="1" applyAlignment="1">
      <alignment horizontal="center" vertical="center"/>
    </xf>
    <xf numFmtId="0" fontId="9" fillId="2" borderId="6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74" xfId="0" applyFont="1" applyBorder="1" applyAlignment="1">
      <alignment vertical="center"/>
    </xf>
    <xf numFmtId="0" fontId="3" fillId="0" borderId="75" xfId="0" applyFont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8" fillId="3" borderId="12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0" fillId="0" borderId="26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26" xfId="0" applyFont="1" applyBorder="1" applyAlignment="1" applyProtection="1">
      <alignment vertical="center" wrapText="1"/>
      <protection locked="0"/>
    </xf>
    <xf numFmtId="0" fontId="10" fillId="0" borderId="25" xfId="0" applyFont="1" applyBorder="1" applyAlignment="1" applyProtection="1">
      <alignment vertical="center" wrapText="1"/>
      <protection locked="0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7" fillId="4" borderId="33" xfId="0" applyFont="1" applyFill="1" applyBorder="1" applyAlignment="1">
      <alignment horizontal="center" vertical="center"/>
    </xf>
    <xf numFmtId="0" fontId="17" fillId="7" borderId="33" xfId="0" applyFont="1" applyFill="1" applyBorder="1" applyAlignment="1">
      <alignment horizontal="center" vertical="center"/>
    </xf>
    <xf numFmtId="0" fontId="17" fillId="7" borderId="34" xfId="0" applyFont="1" applyFill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14" fontId="32" fillId="0" borderId="26" xfId="0" applyNumberFormat="1" applyFont="1" applyFill="1" applyBorder="1" applyAlignment="1">
      <alignment horizontal="center" vertical="center"/>
    </xf>
    <xf numFmtId="14" fontId="32" fillId="0" borderId="75" xfId="0" applyNumberFormat="1" applyFont="1" applyFill="1" applyBorder="1" applyAlignment="1">
      <alignment horizontal="center" vertical="center"/>
    </xf>
    <xf numFmtId="0" fontId="9" fillId="2" borderId="75" xfId="0" applyFont="1" applyFill="1" applyBorder="1" applyAlignment="1">
      <alignment horizontal="center" vertical="center"/>
    </xf>
    <xf numFmtId="0" fontId="9" fillId="2" borderId="76" xfId="0" applyFont="1" applyFill="1" applyBorder="1" applyAlignment="1">
      <alignment horizontal="center" vertical="center"/>
    </xf>
    <xf numFmtId="0" fontId="9" fillId="2" borderId="74" xfId="0" applyFont="1" applyFill="1" applyBorder="1" applyAlignment="1">
      <alignment horizontal="center" vertical="center"/>
    </xf>
    <xf numFmtId="0" fontId="3" fillId="0" borderId="74" xfId="0" applyFont="1" applyBorder="1" applyAlignment="1">
      <alignment horizontal="left" indent="1"/>
    </xf>
    <xf numFmtId="0" fontId="3" fillId="0" borderId="75" xfId="0" applyFont="1" applyBorder="1" applyAlignment="1">
      <alignment horizontal="left" indent="1"/>
    </xf>
    <xf numFmtId="14" fontId="10" fillId="0" borderId="26" xfId="0" applyNumberFormat="1" applyFont="1" applyBorder="1" applyAlignment="1">
      <alignment horizontal="center"/>
    </xf>
    <xf numFmtId="0" fontId="14" fillId="9" borderId="38" xfId="0" applyFont="1" applyFill="1" applyBorder="1" applyAlignment="1">
      <alignment horizontal="left" vertical="center" wrapText="1"/>
    </xf>
    <xf numFmtId="0" fontId="14" fillId="9" borderId="39" xfId="0" applyFont="1" applyFill="1" applyBorder="1" applyAlignment="1">
      <alignment horizontal="left" vertical="center" wrapText="1"/>
    </xf>
    <xf numFmtId="0" fontId="14" fillId="9" borderId="45" xfId="0" applyFont="1" applyFill="1" applyBorder="1" applyAlignment="1">
      <alignment horizontal="left" vertical="center" wrapText="1"/>
    </xf>
    <xf numFmtId="166" fontId="15" fillId="9" borderId="26" xfId="6" applyNumberFormat="1" applyFont="1" applyFill="1" applyBorder="1" applyAlignment="1">
      <alignment horizontal="center" wrapText="1"/>
    </xf>
    <xf numFmtId="14" fontId="15" fillId="9" borderId="22" xfId="0" applyNumberFormat="1" applyFont="1" applyFill="1" applyBorder="1" applyAlignment="1">
      <alignment horizontal="left" wrapText="1"/>
    </xf>
    <xf numFmtId="14" fontId="15" fillId="9" borderId="0" xfId="0" applyNumberFormat="1" applyFont="1" applyFill="1" applyBorder="1" applyAlignment="1">
      <alignment horizontal="left" wrapText="1"/>
    </xf>
    <xf numFmtId="14" fontId="15" fillId="9" borderId="23" xfId="0" applyNumberFormat="1" applyFont="1" applyFill="1" applyBorder="1" applyAlignment="1">
      <alignment horizontal="left" wrapText="1"/>
    </xf>
    <xf numFmtId="0" fontId="15" fillId="9" borderId="22" xfId="0" applyFont="1" applyFill="1" applyBorder="1" applyAlignment="1">
      <alignment horizontal="left" wrapText="1"/>
    </xf>
    <xf numFmtId="0" fontId="15" fillId="9" borderId="0" xfId="0" applyFont="1" applyFill="1" applyBorder="1" applyAlignment="1">
      <alignment horizontal="left" wrapText="1"/>
    </xf>
    <xf numFmtId="0" fontId="15" fillId="9" borderId="46" xfId="0" applyFont="1" applyFill="1" applyBorder="1" applyAlignment="1">
      <alignment horizontal="left" wrapText="1"/>
    </xf>
    <xf numFmtId="0" fontId="15" fillId="9" borderId="24" xfId="0" applyFont="1" applyFill="1" applyBorder="1" applyAlignment="1">
      <alignment horizontal="left" wrapText="1"/>
    </xf>
    <xf numFmtId="0" fontId="15" fillId="9" borderId="4" xfId="0" applyFont="1" applyFill="1" applyBorder="1" applyAlignment="1">
      <alignment horizontal="center" wrapText="1"/>
    </xf>
    <xf numFmtId="0" fontId="15" fillId="9" borderId="5" xfId="0" applyFont="1" applyFill="1" applyBorder="1" applyAlignment="1">
      <alignment horizontal="center" wrapText="1"/>
    </xf>
    <xf numFmtId="0" fontId="15" fillId="9" borderId="21" xfId="0" applyFont="1" applyFill="1" applyBorder="1" applyAlignment="1">
      <alignment horizontal="center" wrapText="1"/>
    </xf>
    <xf numFmtId="0" fontId="24" fillId="0" borderId="22" xfId="0" applyFont="1" applyBorder="1" applyAlignment="1">
      <alignment horizontal="right" indent="1"/>
    </xf>
    <xf numFmtId="0" fontId="24" fillId="0" borderId="0" xfId="0" applyFont="1" applyBorder="1" applyAlignment="1">
      <alignment horizontal="right" indent="1"/>
    </xf>
    <xf numFmtId="0" fontId="25" fillId="7" borderId="47" xfId="0" applyFont="1" applyFill="1" applyBorder="1" applyAlignment="1">
      <alignment horizontal="right" wrapText="1"/>
    </xf>
    <xf numFmtId="0" fontId="25" fillId="7" borderId="48" xfId="0" applyFont="1" applyFill="1" applyBorder="1" applyAlignment="1">
      <alignment horizontal="right" wrapText="1"/>
    </xf>
    <xf numFmtId="0" fontId="13" fillId="0" borderId="47" xfId="0" applyFont="1" applyBorder="1" applyAlignment="1">
      <alignment horizontal="right"/>
    </xf>
    <xf numFmtId="0" fontId="13" fillId="0" borderId="48" xfId="0" applyFont="1" applyBorder="1" applyAlignment="1">
      <alignment horizontal="right"/>
    </xf>
    <xf numFmtId="0" fontId="13" fillId="0" borderId="49" xfId="0" applyFont="1" applyBorder="1" applyAlignment="1">
      <alignment horizontal="right"/>
    </xf>
    <xf numFmtId="0" fontId="15" fillId="9" borderId="42" xfId="0" applyFont="1" applyFill="1" applyBorder="1" applyAlignment="1">
      <alignment horizontal="center" wrapText="1"/>
    </xf>
    <xf numFmtId="0" fontId="15" fillId="9" borderId="30" xfId="0" applyFont="1" applyFill="1" applyBorder="1" applyAlignment="1">
      <alignment horizontal="center" wrapText="1"/>
    </xf>
    <xf numFmtId="0" fontId="15" fillId="9" borderId="51" xfId="0" applyFont="1" applyFill="1" applyBorder="1" applyAlignment="1">
      <alignment horizontal="center" wrapText="1"/>
    </xf>
    <xf numFmtId="0" fontId="13" fillId="0" borderId="66" xfId="0" applyFont="1" applyBorder="1" applyAlignment="1">
      <alignment horizontal="right"/>
    </xf>
    <xf numFmtId="0" fontId="24" fillId="0" borderId="38" xfId="0" applyFont="1" applyBorder="1" applyAlignment="1">
      <alignment horizontal="right" indent="1"/>
    </xf>
    <xf numFmtId="0" fontId="24" fillId="0" borderId="39" xfId="0" applyFont="1" applyBorder="1" applyAlignment="1">
      <alignment horizontal="right" indent="1"/>
    </xf>
    <xf numFmtId="0" fontId="17" fillId="6" borderId="35" xfId="0" applyFont="1" applyFill="1" applyBorder="1" applyAlignment="1">
      <alignment horizontal="center" vertical="center"/>
    </xf>
    <xf numFmtId="0" fontId="17" fillId="6" borderId="86" xfId="0" applyFont="1" applyFill="1" applyBorder="1" applyAlignment="1">
      <alignment horizontal="center" vertical="center"/>
    </xf>
    <xf numFmtId="0" fontId="10" fillId="0" borderId="36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4" xfId="0" applyFont="1" applyBorder="1" applyAlignment="1" applyProtection="1">
      <alignment horizontal="left" vertical="center" wrapText="1"/>
      <protection locked="0"/>
    </xf>
    <xf numFmtId="0" fontId="10" fillId="0" borderId="26" xfId="0" applyFont="1" applyBorder="1" applyAlignment="1" applyProtection="1">
      <alignment horizontal="left" vertical="center" wrapText="1"/>
      <protection locked="0"/>
    </xf>
    <xf numFmtId="0" fontId="10" fillId="0" borderId="25" xfId="0" applyFont="1" applyBorder="1" applyAlignment="1" applyProtection="1">
      <alignment horizontal="left" vertical="center" wrapText="1"/>
      <protection locked="0"/>
    </xf>
    <xf numFmtId="0" fontId="10" fillId="0" borderId="26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36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14" fontId="34" fillId="13" borderId="26" xfId="9" applyNumberFormat="1" applyBorder="1" applyAlignment="1">
      <alignment horizontal="left" indent="1"/>
    </xf>
    <xf numFmtId="14" fontId="34" fillId="13" borderId="25" xfId="9" applyNumberFormat="1" applyBorder="1" applyAlignment="1">
      <alignment horizontal="left" indent="1"/>
    </xf>
    <xf numFmtId="14" fontId="35" fillId="12" borderId="26" xfId="8" applyNumberFormat="1" applyFont="1" applyBorder="1" applyAlignment="1">
      <alignment horizontal="left" indent="1"/>
    </xf>
    <xf numFmtId="14" fontId="35" fillId="12" borderId="25" xfId="8" applyNumberFormat="1" applyFont="1" applyBorder="1" applyAlignment="1">
      <alignment horizontal="left" indent="1"/>
    </xf>
    <xf numFmtId="14" fontId="35" fillId="13" borderId="26" xfId="9" applyNumberFormat="1" applyFont="1" applyBorder="1" applyAlignment="1">
      <alignment horizontal="left" indent="1"/>
    </xf>
    <xf numFmtId="14" fontId="35" fillId="13" borderId="25" xfId="9" applyNumberFormat="1" applyFont="1" applyBorder="1" applyAlignment="1">
      <alignment horizontal="left" indent="1"/>
    </xf>
    <xf numFmtId="14" fontId="35" fillId="12" borderId="26" xfId="8" applyNumberFormat="1" applyFont="1" applyBorder="1" applyAlignment="1">
      <alignment horizontal="left" indent="1"/>
    </xf>
    <xf numFmtId="14" fontId="34" fillId="13" borderId="36" xfId="9" applyNumberFormat="1" applyBorder="1" applyAlignment="1">
      <alignment horizontal="left" indent="1"/>
    </xf>
    <xf numFmtId="14" fontId="34" fillId="13" borderId="14" xfId="9" applyNumberFormat="1" applyBorder="1" applyAlignment="1">
      <alignment horizontal="left" indent="1"/>
    </xf>
    <xf numFmtId="9" fontId="21" fillId="0" borderId="87" xfId="0" applyNumberFormat="1" applyFont="1" applyBorder="1" applyAlignment="1">
      <alignment horizontal="center" vertical="center"/>
    </xf>
    <xf numFmtId="14" fontId="35" fillId="12" borderId="36" xfId="8" applyNumberFormat="1" applyFont="1" applyBorder="1" applyAlignment="1">
      <alignment horizontal="left"/>
    </xf>
    <xf numFmtId="14" fontId="35" fillId="12" borderId="87" xfId="8" applyNumberFormat="1" applyFont="1" applyBorder="1" applyAlignment="1">
      <alignment horizontal="left"/>
    </xf>
    <xf numFmtId="0" fontId="20" fillId="0" borderId="13" xfId="0" applyFont="1" applyBorder="1" applyAlignment="1">
      <alignment horizontal="center" vertical="center" wrapText="1"/>
    </xf>
    <xf numFmtId="0" fontId="20" fillId="0" borderId="8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</cellXfs>
  <cellStyles count="10">
    <cellStyle name="Comma" xfId="7" builtinId="3"/>
    <cellStyle name="Currency" xfId="6" builtinId="4"/>
    <cellStyle name="Currency 2" xfId="2"/>
    <cellStyle name="Currency 3" xfId="3"/>
    <cellStyle name="Currency 4" xfId="5"/>
    <cellStyle name="Good" xfId="8" builtinId="26"/>
    <cellStyle name="Neutral" xfId="9" builtinId="28"/>
    <cellStyle name="Normal" xfId="0" builtinId="0"/>
    <cellStyle name="Normal 2" xfId="1"/>
    <cellStyle name="Percent" xfId="4" builtinId="5"/>
  </cellStyles>
  <dxfs count="5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C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C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theme="9" tint="0.59996337778862885"/>
        </patternFill>
      </fill>
    </dxf>
  </dxfs>
  <tableStyles count="0" defaultTableStyle="TableStyleMedium2" defaultPivotStyle="PivotStyleMedium9"/>
  <colors>
    <mruColors>
      <color rgb="FF0062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20</xdr:row>
      <xdr:rowOff>304800</xdr:rowOff>
    </xdr:to>
    <xdr:sp macro="" textlink="">
      <xdr:nvSpPr>
        <xdr:cNvPr id="22" name="AutoShape 7" descr="Image result for kennards storage"/>
        <xdr:cNvSpPr>
          <a:spLocks noChangeAspect="1" noChangeArrowheads="1"/>
        </xdr:cNvSpPr>
      </xdr:nvSpPr>
      <xdr:spPr bwMode="auto">
        <a:xfrm>
          <a:off x="8610600" y="334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20</xdr:row>
      <xdr:rowOff>304800</xdr:rowOff>
    </xdr:to>
    <xdr:sp macro="" textlink="">
      <xdr:nvSpPr>
        <xdr:cNvPr id="23" name="AutoShape 2" descr="Image result for kennards storage"/>
        <xdr:cNvSpPr>
          <a:spLocks noChangeAspect="1" noChangeArrowheads="1"/>
        </xdr:cNvSpPr>
      </xdr:nvSpPr>
      <xdr:spPr bwMode="auto">
        <a:xfrm>
          <a:off x="10706100" y="190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44823</xdr:colOff>
      <xdr:row>20</xdr:row>
      <xdr:rowOff>0</xdr:rowOff>
    </xdr:from>
    <xdr:to>
      <xdr:col>5</xdr:col>
      <xdr:colOff>349623</xdr:colOff>
      <xdr:row>20</xdr:row>
      <xdr:rowOff>304800</xdr:rowOff>
    </xdr:to>
    <xdr:sp macro="" textlink="">
      <xdr:nvSpPr>
        <xdr:cNvPr id="24" name="AutoShape 3" descr="Image result for kennards storage"/>
        <xdr:cNvSpPr>
          <a:spLocks noChangeAspect="1" noChangeArrowheads="1"/>
        </xdr:cNvSpPr>
      </xdr:nvSpPr>
      <xdr:spPr bwMode="auto">
        <a:xfrm>
          <a:off x="10750923" y="2962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20</xdr:row>
      <xdr:rowOff>304800</xdr:rowOff>
    </xdr:to>
    <xdr:sp macro="" textlink="">
      <xdr:nvSpPr>
        <xdr:cNvPr id="25" name="AutoShape 8" descr="Image result for kennards storage"/>
        <xdr:cNvSpPr>
          <a:spLocks noChangeAspect="1" noChangeArrowheads="1"/>
        </xdr:cNvSpPr>
      </xdr:nvSpPr>
      <xdr:spPr bwMode="auto">
        <a:xfrm>
          <a:off x="10706100" y="258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1495829</xdr:colOff>
      <xdr:row>0</xdr:row>
      <xdr:rowOff>188708</xdr:rowOff>
    </xdr:from>
    <xdr:to>
      <xdr:col>6</xdr:col>
      <xdr:colOff>130255</xdr:colOff>
      <xdr:row>0</xdr:row>
      <xdr:rowOff>703937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5110" y="188708"/>
          <a:ext cx="2168229" cy="5152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233362</xdr:colOff>
      <xdr:row>0</xdr:row>
      <xdr:rowOff>57151</xdr:rowOff>
    </xdr:from>
    <xdr:to>
      <xdr:col>5</xdr:col>
      <xdr:colOff>752066</xdr:colOff>
      <xdr:row>2</xdr:row>
      <xdr:rowOff>143260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62912" y="57151"/>
          <a:ext cx="1271178" cy="4575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371475</xdr:colOff>
      <xdr:row>0</xdr:row>
      <xdr:rowOff>142875</xdr:rowOff>
    </xdr:from>
    <xdr:to>
      <xdr:col>7</xdr:col>
      <xdr:colOff>744445</xdr:colOff>
      <xdr:row>3</xdr:row>
      <xdr:rowOff>30815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49300" y="142875"/>
          <a:ext cx="1792195" cy="4594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3%20-%20Lowanna%20Beach%20Resort/14.%20ECI/2.0%20COST%20PLANNING/0.1.%20CURRENT%20DOCUMENTS%20FOR%20PRICING/18.%20LB%20Cost%20X/3.%20VE/Lowanna%20VE%20Sched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"/>
      <sheetName val="List"/>
      <sheetName val="Sheet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tabSelected="1" topLeftCell="A61" zoomScale="70" zoomScaleNormal="70" workbookViewId="0">
      <selection activeCell="M68" sqref="M68"/>
    </sheetView>
  </sheetViews>
  <sheetFormatPr defaultColWidth="9.140625" defaultRowHeight="18"/>
  <cols>
    <col min="1" max="1" width="53.5703125" style="5" customWidth="1"/>
    <col min="2" max="2" width="29.7109375" style="5" customWidth="1"/>
    <col min="3" max="3" width="28" style="5" customWidth="1"/>
    <col min="4" max="4" width="24.42578125" style="5" customWidth="1"/>
    <col min="5" max="5" width="25.5703125" style="5" customWidth="1"/>
    <col min="6" max="6" width="24" style="5" bestFit="1" customWidth="1"/>
    <col min="7" max="7" width="40.28515625" style="5" customWidth="1"/>
    <col min="8" max="8" width="24.42578125" style="5" customWidth="1"/>
    <col min="9" max="9" width="23" style="5" bestFit="1" customWidth="1"/>
    <col min="10" max="10" width="9.140625" style="5"/>
    <col min="11" max="11" width="5.140625" style="5" bestFit="1" customWidth="1"/>
    <col min="12" max="12" width="18.28515625" style="5" customWidth="1"/>
    <col min="13" max="14" width="19.28515625" style="5" bestFit="1" customWidth="1"/>
    <col min="15" max="16384" width="9.140625" style="5"/>
  </cols>
  <sheetData>
    <row r="1" spans="1:15" ht="72" customHeight="1">
      <c r="A1" s="263" t="s">
        <v>139</v>
      </c>
      <c r="B1" s="264"/>
      <c r="C1" s="264"/>
      <c r="D1" s="264"/>
      <c r="E1" s="264"/>
      <c r="F1" s="264"/>
      <c r="G1" s="264"/>
      <c r="H1" s="264"/>
      <c r="I1" s="265"/>
      <c r="J1" s="4"/>
    </row>
    <row r="2" spans="1:15" ht="15" customHeight="1">
      <c r="A2" s="6" t="s">
        <v>35</v>
      </c>
      <c r="B2" s="7"/>
      <c r="C2" s="7"/>
      <c r="D2" s="8"/>
      <c r="E2" s="8"/>
      <c r="F2" s="8"/>
      <c r="G2" s="8"/>
      <c r="H2" s="8"/>
      <c r="I2" s="9"/>
      <c r="J2" s="4"/>
    </row>
    <row r="3" spans="1:15" ht="20.100000000000001" customHeight="1">
      <c r="A3" s="15" t="s">
        <v>36</v>
      </c>
      <c r="B3" s="13">
        <v>44279</v>
      </c>
      <c r="C3" s="13"/>
      <c r="D3" s="2"/>
      <c r="E3" s="2"/>
      <c r="F3" s="2"/>
      <c r="G3" s="2"/>
      <c r="H3" s="2"/>
      <c r="I3" s="3"/>
      <c r="J3" s="4"/>
    </row>
    <row r="4" spans="1:15" ht="20.100000000000001" customHeight="1">
      <c r="A4" s="15" t="s">
        <v>37</v>
      </c>
      <c r="B4" s="126">
        <v>44621</v>
      </c>
      <c r="C4" s="13"/>
      <c r="D4" s="2"/>
      <c r="E4" s="2"/>
      <c r="F4" s="2"/>
      <c r="G4" s="2"/>
      <c r="H4" s="2"/>
      <c r="I4" s="3"/>
      <c r="J4" s="4"/>
    </row>
    <row r="5" spans="1:15" ht="20.100000000000001" customHeight="1">
      <c r="A5" s="15" t="s">
        <v>38</v>
      </c>
      <c r="B5" s="14">
        <v>444427</v>
      </c>
      <c r="C5" s="14"/>
      <c r="D5" s="2"/>
      <c r="E5" s="2"/>
      <c r="F5" s="2"/>
      <c r="G5" s="2"/>
      <c r="H5" s="2"/>
      <c r="I5" s="3"/>
      <c r="J5" s="4"/>
    </row>
    <row r="6" spans="1:15" ht="20.100000000000001" customHeight="1">
      <c r="A6" s="15" t="s">
        <v>92</v>
      </c>
      <c r="B6" s="14">
        <v>143685.29999999999</v>
      </c>
      <c r="C6" s="14"/>
      <c r="D6" s="2"/>
      <c r="E6" s="2"/>
      <c r="F6" s="2"/>
      <c r="G6" s="2"/>
      <c r="H6" s="2"/>
      <c r="I6" s="3"/>
      <c r="J6" s="4"/>
    </row>
    <row r="7" spans="1:15" ht="20.100000000000001" customHeight="1">
      <c r="A7" s="15" t="s">
        <v>93</v>
      </c>
      <c r="B7" s="212" t="s">
        <v>75</v>
      </c>
      <c r="C7" s="213" t="s">
        <v>138</v>
      </c>
      <c r="D7" s="2"/>
      <c r="E7" s="2" t="s">
        <v>81</v>
      </c>
      <c r="F7" s="2"/>
      <c r="G7" s="2"/>
      <c r="H7" s="2"/>
      <c r="I7" s="3"/>
      <c r="J7" s="4"/>
    </row>
    <row r="8" spans="1:15" ht="20.100000000000001" customHeight="1">
      <c r="A8" s="15" t="s">
        <v>94</v>
      </c>
      <c r="B8" s="126">
        <v>44621</v>
      </c>
      <c r="C8" s="14"/>
      <c r="D8" s="2"/>
      <c r="E8" s="2"/>
      <c r="F8" s="2"/>
      <c r="G8" s="2"/>
      <c r="H8" s="2"/>
      <c r="I8" s="3"/>
      <c r="J8" s="4"/>
    </row>
    <row r="9" spans="1:15" ht="20.100000000000001" customHeight="1" thickBot="1">
      <c r="A9" s="15"/>
      <c r="B9" s="14"/>
      <c r="C9" s="14"/>
      <c r="D9" s="2"/>
      <c r="E9" s="2"/>
      <c r="F9" s="2"/>
      <c r="G9" s="2"/>
      <c r="H9" s="2"/>
      <c r="I9" s="3"/>
      <c r="J9" s="4"/>
    </row>
    <row r="10" spans="1:15" ht="20.100000000000001" customHeight="1">
      <c r="A10" s="59"/>
      <c r="B10" s="322" t="s">
        <v>140</v>
      </c>
      <c r="C10" s="323"/>
      <c r="D10" s="283" t="s">
        <v>141</v>
      </c>
      <c r="E10" s="283"/>
      <c r="F10" s="284" t="s">
        <v>82</v>
      </c>
      <c r="G10" s="285"/>
      <c r="H10" s="83"/>
      <c r="I10" s="84" t="s">
        <v>84</v>
      </c>
      <c r="J10" s="4"/>
    </row>
    <row r="11" spans="1:15" ht="20.100000000000001" customHeight="1">
      <c r="A11" s="60" t="s">
        <v>80</v>
      </c>
      <c r="B11" s="76"/>
      <c r="C11" s="76"/>
      <c r="D11" s="57"/>
      <c r="E11" s="57">
        <f>SUM(E12:E16)</f>
        <v>34267400</v>
      </c>
      <c r="F11" s="58"/>
      <c r="G11" s="24"/>
      <c r="H11" s="38"/>
      <c r="I11" s="64"/>
      <c r="J11" s="4"/>
      <c r="K11" s="41"/>
      <c r="L11" s="41"/>
      <c r="M11" s="42"/>
    </row>
    <row r="12" spans="1:15" ht="20.100000000000001" customHeight="1">
      <c r="A12" s="60" t="s">
        <v>58</v>
      </c>
      <c r="B12" s="76"/>
      <c r="C12" s="76"/>
      <c r="D12" s="57"/>
      <c r="E12" s="57">
        <v>4315553</v>
      </c>
      <c r="F12" s="23"/>
      <c r="G12" s="24"/>
      <c r="H12" s="38"/>
      <c r="I12" s="64"/>
      <c r="J12" s="4"/>
      <c r="K12" s="41"/>
      <c r="L12" s="41"/>
      <c r="M12" s="42"/>
    </row>
    <row r="13" spans="1:15" ht="20.100000000000001" customHeight="1">
      <c r="A13" s="60" t="s">
        <v>95</v>
      </c>
      <c r="B13" s="76"/>
      <c r="C13" s="76"/>
      <c r="D13" s="57"/>
      <c r="E13" s="57">
        <f>75000+1497651+735256</f>
        <v>2307907</v>
      </c>
      <c r="F13" s="23"/>
      <c r="G13" s="24"/>
      <c r="H13" s="38"/>
      <c r="I13" s="64"/>
      <c r="J13" s="4"/>
      <c r="M13" s="44"/>
    </row>
    <row r="14" spans="1:15" ht="20.100000000000001" customHeight="1">
      <c r="A14" s="60" t="s">
        <v>59</v>
      </c>
      <c r="B14" s="76"/>
      <c r="C14" s="76"/>
      <c r="D14" s="57"/>
      <c r="E14" s="57">
        <v>24535540</v>
      </c>
      <c r="F14" s="23"/>
      <c r="G14" s="24"/>
      <c r="H14" s="38"/>
      <c r="I14" s="64"/>
      <c r="J14" s="4"/>
      <c r="K14" s="43"/>
      <c r="M14" s="43"/>
      <c r="N14" s="75"/>
      <c r="O14" s="45"/>
    </row>
    <row r="15" spans="1:15" ht="20.100000000000001" customHeight="1">
      <c r="A15" s="60" t="s">
        <v>83</v>
      </c>
      <c r="B15" s="76"/>
      <c r="C15" s="76"/>
      <c r="D15" s="57">
        <v>139640</v>
      </c>
      <c r="E15" s="57" t="s">
        <v>142</v>
      </c>
      <c r="F15" s="23"/>
      <c r="G15" s="24"/>
      <c r="H15" s="38"/>
      <c r="I15" s="64"/>
      <c r="J15" s="4"/>
      <c r="M15" s="75"/>
      <c r="O15" s="5" t="s">
        <v>81</v>
      </c>
    </row>
    <row r="16" spans="1:15" ht="20.100000000000001" customHeight="1" thickBot="1">
      <c r="A16" s="61" t="s">
        <v>60</v>
      </c>
      <c r="B16" s="77"/>
      <c r="C16" s="78"/>
      <c r="D16" s="62">
        <f>E16/E11</f>
        <v>9.071012098962862E-2</v>
      </c>
      <c r="E16" s="63">
        <v>3108400</v>
      </c>
      <c r="F16" s="39"/>
      <c r="G16" s="40"/>
      <c r="H16" s="38"/>
      <c r="I16" s="64"/>
      <c r="J16" s="4"/>
      <c r="L16" s="75"/>
    </row>
    <row r="17" spans="1:13" ht="24.75" customHeight="1">
      <c r="A17" s="1"/>
      <c r="B17" s="2"/>
      <c r="C17" s="16"/>
      <c r="D17" s="2"/>
      <c r="E17" s="16"/>
      <c r="F17" s="127"/>
      <c r="G17" s="127"/>
      <c r="H17" s="16"/>
      <c r="I17" s="3"/>
      <c r="J17" s="4"/>
    </row>
    <row r="18" spans="1:13" ht="15" customHeight="1">
      <c r="A18" s="1"/>
      <c r="B18" s="2"/>
      <c r="C18" s="16"/>
      <c r="D18" s="2"/>
      <c r="E18" s="16"/>
      <c r="F18" s="2"/>
      <c r="G18" s="2"/>
      <c r="H18" s="16"/>
      <c r="I18" s="3"/>
      <c r="J18" s="4"/>
    </row>
    <row r="19" spans="1:13" ht="15" customHeight="1">
      <c r="A19" s="1"/>
      <c r="B19" s="2"/>
      <c r="C19" s="16"/>
      <c r="D19" s="2"/>
      <c r="E19" s="16"/>
      <c r="F19" s="2"/>
      <c r="G19" s="2"/>
      <c r="H19" s="16"/>
      <c r="I19" s="3"/>
      <c r="J19" s="4"/>
      <c r="M19" s="75"/>
    </row>
    <row r="20" spans="1:13" ht="15" customHeight="1">
      <c r="A20" s="272"/>
      <c r="B20" s="273"/>
      <c r="C20" s="273"/>
      <c r="D20" s="273"/>
      <c r="E20" s="273"/>
      <c r="F20" s="273"/>
      <c r="G20" s="273"/>
      <c r="H20" s="273"/>
      <c r="I20" s="274"/>
      <c r="J20" s="4"/>
    </row>
    <row r="21" spans="1:13" ht="24.75" customHeight="1">
      <c r="A21" s="268" t="s">
        <v>3</v>
      </c>
      <c r="B21" s="269"/>
      <c r="C21" s="269"/>
      <c r="D21" s="269"/>
      <c r="E21" s="269"/>
      <c r="F21" s="269"/>
      <c r="G21" s="269"/>
      <c r="H21" s="269"/>
      <c r="I21" s="270"/>
      <c r="J21" s="4"/>
    </row>
    <row r="22" spans="1:13" ht="24.95" customHeight="1">
      <c r="A22" s="129" t="s">
        <v>0</v>
      </c>
      <c r="B22" s="130" t="s">
        <v>26</v>
      </c>
      <c r="C22" s="131" t="s">
        <v>57</v>
      </c>
      <c r="D22" s="140" t="s">
        <v>27</v>
      </c>
      <c r="E22" s="140" t="s">
        <v>154</v>
      </c>
      <c r="F22" s="266" t="s">
        <v>2</v>
      </c>
      <c r="G22" s="266"/>
      <c r="H22" s="266"/>
      <c r="I22" s="267"/>
      <c r="J22" s="4"/>
    </row>
    <row r="23" spans="1:13" ht="36" customHeight="1">
      <c r="A23" s="132" t="s">
        <v>106</v>
      </c>
      <c r="B23" s="133" t="s">
        <v>98</v>
      </c>
      <c r="C23" s="133"/>
      <c r="D23" s="148" t="s">
        <v>143</v>
      </c>
      <c r="E23" s="141" t="s">
        <v>155</v>
      </c>
      <c r="F23" s="275" t="s">
        <v>144</v>
      </c>
      <c r="G23" s="275"/>
      <c r="H23" s="275"/>
      <c r="I23" s="276"/>
      <c r="J23" s="4"/>
    </row>
    <row r="24" spans="1:13" s="175" customFormat="1" ht="65.25" customHeight="1">
      <c r="A24" s="172" t="s">
        <v>103</v>
      </c>
      <c r="B24" s="178" t="s">
        <v>73</v>
      </c>
      <c r="C24" s="179">
        <v>44365</v>
      </c>
      <c r="D24" s="173" t="s">
        <v>54</v>
      </c>
      <c r="E24" s="173" t="s">
        <v>153</v>
      </c>
      <c r="F24" s="277" t="s">
        <v>145</v>
      </c>
      <c r="G24" s="277"/>
      <c r="H24" s="277"/>
      <c r="I24" s="278"/>
      <c r="J24" s="174"/>
    </row>
    <row r="25" spans="1:13" s="175" customFormat="1" ht="65.25" customHeight="1">
      <c r="A25" s="172" t="s">
        <v>146</v>
      </c>
      <c r="B25" s="178" t="s">
        <v>73</v>
      </c>
      <c r="C25" s="179">
        <v>44711</v>
      </c>
      <c r="D25" s="205" t="s">
        <v>147</v>
      </c>
      <c r="E25" s="173" t="s">
        <v>156</v>
      </c>
      <c r="F25" s="324" t="s">
        <v>148</v>
      </c>
      <c r="G25" s="325"/>
      <c r="H25" s="325"/>
      <c r="I25" s="326"/>
      <c r="J25" s="174"/>
    </row>
    <row r="26" spans="1:13" s="175" customFormat="1" ht="34.5" customHeight="1">
      <c r="A26" s="172" t="s">
        <v>8</v>
      </c>
      <c r="B26" s="178" t="s">
        <v>73</v>
      </c>
      <c r="C26" s="179">
        <v>44349</v>
      </c>
      <c r="D26" s="173" t="s">
        <v>143</v>
      </c>
      <c r="E26" s="173" t="s">
        <v>157</v>
      </c>
      <c r="F26" s="327" t="s">
        <v>149</v>
      </c>
      <c r="G26" s="327"/>
      <c r="H26" s="327"/>
      <c r="I26" s="328"/>
      <c r="J26" s="174"/>
    </row>
    <row r="27" spans="1:13" ht="24.95" customHeight="1">
      <c r="A27" s="132" t="s">
        <v>107</v>
      </c>
      <c r="B27" s="177" t="s">
        <v>73</v>
      </c>
      <c r="C27" s="180">
        <v>44347</v>
      </c>
      <c r="D27" s="141" t="str">
        <f>D26</f>
        <v>Developed Design</v>
      </c>
      <c r="E27" s="141" t="s">
        <v>158</v>
      </c>
      <c r="F27" s="329" t="s">
        <v>150</v>
      </c>
      <c r="G27" s="329"/>
      <c r="H27" s="329"/>
      <c r="I27" s="330"/>
      <c r="J27" s="4"/>
    </row>
    <row r="28" spans="1:13" ht="24.95" customHeight="1">
      <c r="A28" s="132" t="s">
        <v>151</v>
      </c>
      <c r="B28" s="177" t="s">
        <v>73</v>
      </c>
      <c r="C28" s="179">
        <v>44711</v>
      </c>
      <c r="D28" s="206" t="str">
        <f>D27</f>
        <v>Developed Design</v>
      </c>
      <c r="E28" s="206" t="s">
        <v>159</v>
      </c>
      <c r="F28" s="331" t="s">
        <v>167</v>
      </c>
      <c r="G28" s="332"/>
      <c r="H28" s="332"/>
      <c r="I28" s="333"/>
      <c r="J28" s="4"/>
    </row>
    <row r="29" spans="1:13" ht="24.95" customHeight="1">
      <c r="A29" s="132" t="s">
        <v>152</v>
      </c>
      <c r="B29" s="177" t="s">
        <v>73</v>
      </c>
      <c r="C29" s="179">
        <v>44711</v>
      </c>
      <c r="D29" s="206" t="str">
        <f>D28</f>
        <v>Developed Design</v>
      </c>
      <c r="E29" s="206" t="s">
        <v>160</v>
      </c>
      <c r="F29" s="331" t="s">
        <v>168</v>
      </c>
      <c r="G29" s="332"/>
      <c r="H29" s="332"/>
      <c r="I29" s="333"/>
      <c r="J29" s="4"/>
    </row>
    <row r="30" spans="1:13" ht="24.95" customHeight="1">
      <c r="A30" s="132" t="s">
        <v>9</v>
      </c>
      <c r="B30" s="177" t="s">
        <v>73</v>
      </c>
      <c r="C30" s="180">
        <v>44431</v>
      </c>
      <c r="D30" s="148" t="str">
        <f>D27</f>
        <v>Developed Design</v>
      </c>
      <c r="E30" s="141" t="s">
        <v>161</v>
      </c>
      <c r="F30" s="327" t="s">
        <v>169</v>
      </c>
      <c r="G30" s="327"/>
      <c r="H30" s="327"/>
      <c r="I30" s="328"/>
      <c r="J30" s="4"/>
    </row>
    <row r="31" spans="1:13" ht="34.5" customHeight="1">
      <c r="A31" s="132" t="s">
        <v>10</v>
      </c>
      <c r="B31" s="177" t="s">
        <v>73</v>
      </c>
      <c r="C31" s="179">
        <v>44711</v>
      </c>
      <c r="D31" s="148" t="s">
        <v>170</v>
      </c>
      <c r="E31" s="141" t="s">
        <v>162</v>
      </c>
      <c r="F31" s="334" t="s">
        <v>171</v>
      </c>
      <c r="G31" s="334"/>
      <c r="H31" s="334"/>
      <c r="I31" s="335"/>
      <c r="J31" s="4"/>
    </row>
    <row r="32" spans="1:13" ht="34.5" customHeight="1">
      <c r="A32" s="132" t="s">
        <v>108</v>
      </c>
      <c r="B32" s="177" t="s">
        <v>73</v>
      </c>
      <c r="C32" s="180">
        <v>44351</v>
      </c>
      <c r="D32" s="206" t="str">
        <f>D29</f>
        <v>Developed Design</v>
      </c>
      <c r="E32" s="149" t="s">
        <v>163</v>
      </c>
      <c r="F32" s="334" t="s">
        <v>172</v>
      </c>
      <c r="G32" s="334"/>
      <c r="H32" s="334"/>
      <c r="I32" s="335"/>
      <c r="J32" s="4"/>
    </row>
    <row r="33" spans="1:10" ht="24.75" customHeight="1">
      <c r="A33" s="132" t="s">
        <v>17</v>
      </c>
      <c r="B33" s="177" t="s">
        <v>73</v>
      </c>
      <c r="C33" s="180">
        <v>44347</v>
      </c>
      <c r="D33" s="148" t="str">
        <f>D30</f>
        <v>Developed Design</v>
      </c>
      <c r="E33" s="141" t="s">
        <v>164</v>
      </c>
      <c r="F33" s="334" t="s">
        <v>173</v>
      </c>
      <c r="G33" s="334"/>
      <c r="H33" s="334"/>
      <c r="I33" s="335"/>
      <c r="J33" s="4"/>
    </row>
    <row r="34" spans="1:10" ht="24.95" customHeight="1">
      <c r="A34" s="132" t="s">
        <v>20</v>
      </c>
      <c r="B34" s="177" t="s">
        <v>73</v>
      </c>
      <c r="C34" s="180">
        <v>44369</v>
      </c>
      <c r="D34" s="206" t="s">
        <v>143</v>
      </c>
      <c r="E34" s="141" t="s">
        <v>165</v>
      </c>
      <c r="F34" s="327" t="s">
        <v>174</v>
      </c>
      <c r="G34" s="327"/>
      <c r="H34" s="327"/>
      <c r="I34" s="328"/>
      <c r="J34" s="4"/>
    </row>
    <row r="35" spans="1:10" ht="24.95" customHeight="1">
      <c r="A35" s="134" t="s">
        <v>18</v>
      </c>
      <c r="B35" s="177" t="s">
        <v>73</v>
      </c>
      <c r="C35" s="180">
        <v>44354</v>
      </c>
      <c r="D35" s="148" t="str">
        <f t="shared" ref="D35" si="0">D33</f>
        <v>Developed Design</v>
      </c>
      <c r="E35" s="193" t="s">
        <v>166</v>
      </c>
      <c r="F35" s="327" t="s">
        <v>172</v>
      </c>
      <c r="G35" s="327"/>
      <c r="H35" s="327"/>
      <c r="I35" s="328"/>
      <c r="J35" s="4"/>
    </row>
    <row r="36" spans="1:10" ht="15" customHeight="1">
      <c r="A36" s="279"/>
      <c r="B36" s="280"/>
      <c r="C36" s="280"/>
      <c r="D36" s="280"/>
      <c r="E36" s="281"/>
      <c r="F36" s="280"/>
      <c r="G36" s="280"/>
      <c r="H36" s="280"/>
      <c r="I36" s="282"/>
      <c r="J36" s="4"/>
    </row>
    <row r="37" spans="1:10" ht="24.95" customHeight="1">
      <c r="A37" s="253" t="s">
        <v>4</v>
      </c>
      <c r="B37" s="254"/>
      <c r="C37" s="254"/>
      <c r="D37" s="254"/>
      <c r="E37" s="254"/>
      <c r="F37" s="254"/>
      <c r="G37" s="254"/>
      <c r="H37" s="254"/>
      <c r="I37" s="255"/>
      <c r="J37" s="4"/>
    </row>
    <row r="38" spans="1:10" ht="24.95" customHeight="1">
      <c r="A38" s="271" t="s">
        <v>5</v>
      </c>
      <c r="B38" s="266"/>
      <c r="C38" s="130" t="s">
        <v>6</v>
      </c>
      <c r="D38" s="131" t="s">
        <v>45</v>
      </c>
      <c r="E38" s="130" t="s">
        <v>55</v>
      </c>
      <c r="F38" s="266" t="s">
        <v>33</v>
      </c>
      <c r="G38" s="266"/>
      <c r="H38" s="266" t="s">
        <v>56</v>
      </c>
      <c r="I38" s="267"/>
      <c r="J38" s="4"/>
    </row>
    <row r="39" spans="1:10" ht="24.95" customHeight="1">
      <c r="A39" s="216" t="s">
        <v>99</v>
      </c>
      <c r="B39" s="217"/>
      <c r="C39" s="135" t="s">
        <v>40</v>
      </c>
      <c r="D39" s="207">
        <v>44363</v>
      </c>
      <c r="E39" s="208">
        <v>44377</v>
      </c>
      <c r="F39" s="218">
        <v>44482</v>
      </c>
      <c r="G39" s="218"/>
      <c r="H39" s="338" t="s">
        <v>16</v>
      </c>
      <c r="I39" s="339"/>
      <c r="J39" s="4"/>
    </row>
    <row r="40" spans="1:10" ht="24.95" customHeight="1">
      <c r="A40" s="216" t="s">
        <v>137</v>
      </c>
      <c r="B40" s="217"/>
      <c r="C40" s="135" t="s">
        <v>41</v>
      </c>
      <c r="D40" s="207">
        <v>44445</v>
      </c>
      <c r="E40" s="210">
        <v>44377</v>
      </c>
      <c r="F40" s="218">
        <v>44516</v>
      </c>
      <c r="G40" s="218"/>
      <c r="H40" s="338" t="s">
        <v>175</v>
      </c>
      <c r="I40" s="339"/>
      <c r="J40" s="4"/>
    </row>
    <row r="41" spans="1:10" ht="24.95" customHeight="1">
      <c r="A41" s="216" t="s">
        <v>39</v>
      </c>
      <c r="B41" s="217"/>
      <c r="C41" s="135" t="s">
        <v>42</v>
      </c>
      <c r="D41" s="207">
        <v>44452</v>
      </c>
      <c r="E41" s="210">
        <v>44682</v>
      </c>
      <c r="F41" s="218">
        <v>44788</v>
      </c>
      <c r="G41" s="218"/>
      <c r="H41" s="340" t="s">
        <v>176</v>
      </c>
      <c r="I41" s="341"/>
      <c r="J41" s="4"/>
    </row>
    <row r="42" spans="1:10" ht="24.95" customHeight="1">
      <c r="A42" s="219" t="s">
        <v>104</v>
      </c>
      <c r="B42" s="220"/>
      <c r="C42" s="135" t="s">
        <v>43</v>
      </c>
      <c r="D42" s="207">
        <v>44539</v>
      </c>
      <c r="E42" s="210">
        <v>44760</v>
      </c>
      <c r="F42" s="218">
        <v>44547</v>
      </c>
      <c r="G42" s="218"/>
      <c r="H42" s="340">
        <v>44770</v>
      </c>
      <c r="I42" s="341"/>
      <c r="J42" s="4"/>
    </row>
    <row r="43" spans="1:10" ht="24.95" customHeight="1">
      <c r="A43" s="219" t="s">
        <v>46</v>
      </c>
      <c r="B43" s="220"/>
      <c r="C43" s="22" t="s">
        <v>43</v>
      </c>
      <c r="D43" s="207">
        <v>44662</v>
      </c>
      <c r="E43" s="210">
        <v>44819</v>
      </c>
      <c r="F43" s="218">
        <v>44824</v>
      </c>
      <c r="G43" s="218"/>
      <c r="H43" s="336"/>
      <c r="I43" s="337"/>
      <c r="J43" s="4"/>
    </row>
    <row r="44" spans="1:10" ht="24.95" customHeight="1">
      <c r="A44" s="219" t="s">
        <v>47</v>
      </c>
      <c r="B44" s="220"/>
      <c r="C44" s="22" t="s">
        <v>102</v>
      </c>
      <c r="D44" s="207">
        <v>44522</v>
      </c>
      <c r="E44" s="210">
        <v>44760</v>
      </c>
      <c r="F44" s="218">
        <v>44814</v>
      </c>
      <c r="G44" s="218"/>
      <c r="H44" s="340"/>
      <c r="I44" s="341"/>
      <c r="J44" s="4"/>
    </row>
    <row r="45" spans="1:10" ht="24.95" customHeight="1">
      <c r="A45" s="219" t="s">
        <v>101</v>
      </c>
      <c r="B45" s="220"/>
      <c r="C45" s="22" t="s">
        <v>102</v>
      </c>
      <c r="D45" s="207">
        <v>44466</v>
      </c>
      <c r="E45" s="210">
        <v>44681</v>
      </c>
      <c r="F45" s="218">
        <v>44545</v>
      </c>
      <c r="G45" s="218"/>
      <c r="H45" s="338" t="s">
        <v>16</v>
      </c>
      <c r="I45" s="339"/>
      <c r="J45" s="4"/>
    </row>
    <row r="46" spans="1:10" ht="24.95" customHeight="1">
      <c r="A46" s="219" t="s">
        <v>7</v>
      </c>
      <c r="B46" s="220"/>
      <c r="C46" s="22" t="s">
        <v>44</v>
      </c>
      <c r="D46" s="207">
        <v>44530</v>
      </c>
      <c r="E46" s="209"/>
      <c r="F46" s="218">
        <v>44793</v>
      </c>
      <c r="G46" s="218"/>
      <c r="H46" s="343"/>
      <c r="I46" s="344"/>
      <c r="J46" s="4"/>
    </row>
    <row r="47" spans="1:10" ht="24.95" customHeight="1">
      <c r="A47" s="219" t="s">
        <v>28</v>
      </c>
      <c r="B47" s="220"/>
      <c r="C47" s="22" t="s">
        <v>91</v>
      </c>
      <c r="D47" s="208"/>
      <c r="E47" s="209"/>
      <c r="F47" s="294"/>
      <c r="G47" s="294"/>
      <c r="H47" s="338" t="s">
        <v>177</v>
      </c>
      <c r="I47" s="339"/>
      <c r="J47" s="4"/>
    </row>
    <row r="48" spans="1:10" ht="24.95" customHeight="1">
      <c r="A48" s="219" t="s">
        <v>31</v>
      </c>
      <c r="B48" s="220"/>
      <c r="C48" s="22" t="s">
        <v>76</v>
      </c>
      <c r="D48" s="208">
        <v>44803</v>
      </c>
      <c r="E48" s="209"/>
      <c r="F48" s="218"/>
      <c r="G48" s="218"/>
      <c r="H48" s="340" t="s">
        <v>179</v>
      </c>
      <c r="I48" s="341"/>
      <c r="J48" s="4"/>
    </row>
    <row r="49" spans="1:13" ht="24.95" customHeight="1">
      <c r="A49" s="219" t="s">
        <v>32</v>
      </c>
      <c r="B49" s="220"/>
      <c r="C49" s="22" t="s">
        <v>76</v>
      </c>
      <c r="D49" s="208">
        <v>44834</v>
      </c>
      <c r="E49" s="209"/>
      <c r="F49" s="218"/>
      <c r="G49" s="218"/>
      <c r="H49" s="214"/>
      <c r="I49" s="215"/>
      <c r="J49" s="4"/>
    </row>
    <row r="50" spans="1:13" ht="24.95" customHeight="1">
      <c r="A50" s="221" t="s">
        <v>90</v>
      </c>
      <c r="B50" s="222"/>
      <c r="C50" s="22"/>
      <c r="D50" s="208"/>
      <c r="E50" s="209"/>
      <c r="F50" s="223"/>
      <c r="G50" s="223"/>
      <c r="H50" s="214"/>
      <c r="I50" s="215"/>
      <c r="J50" s="4"/>
    </row>
    <row r="51" spans="1:13" ht="24.95" customHeight="1">
      <c r="A51" s="224" t="s">
        <v>100</v>
      </c>
      <c r="B51" s="225"/>
      <c r="C51" s="22" t="s">
        <v>91</v>
      </c>
      <c r="D51" s="208"/>
      <c r="E51" s="209"/>
      <c r="F51" s="287"/>
      <c r="G51" s="287"/>
      <c r="H51" s="338" t="s">
        <v>16</v>
      </c>
      <c r="I51" s="339"/>
      <c r="J51" s="4"/>
    </row>
    <row r="52" spans="1:13" ht="24.95" customHeight="1">
      <c r="A52" s="292" t="s">
        <v>105</v>
      </c>
      <c r="B52" s="293"/>
      <c r="C52" s="136" t="s">
        <v>91</v>
      </c>
      <c r="D52" s="211">
        <v>44757</v>
      </c>
      <c r="E52" s="211">
        <v>44757</v>
      </c>
      <c r="F52" s="288"/>
      <c r="G52" s="288"/>
      <c r="H52" s="338" t="s">
        <v>178</v>
      </c>
      <c r="I52" s="339"/>
      <c r="J52" s="4"/>
    </row>
    <row r="53" spans="1:13" ht="15" customHeight="1">
      <c r="A53" s="258"/>
      <c r="B53" s="259"/>
      <c r="C53" s="259"/>
      <c r="D53" s="259"/>
      <c r="E53" s="259"/>
      <c r="F53" s="259"/>
      <c r="G53" s="259"/>
      <c r="H53" s="259"/>
      <c r="I53" s="260"/>
      <c r="J53" s="4"/>
    </row>
    <row r="54" spans="1:13" ht="24.95" customHeight="1">
      <c r="A54" s="253" t="s">
        <v>24</v>
      </c>
      <c r="B54" s="254"/>
      <c r="C54" s="254"/>
      <c r="D54" s="254"/>
      <c r="E54" s="254"/>
      <c r="F54" s="254"/>
      <c r="G54" s="254"/>
      <c r="H54" s="254"/>
      <c r="I54" s="255"/>
      <c r="J54" s="4"/>
    </row>
    <row r="55" spans="1:13" ht="24.95" customHeight="1">
      <c r="A55" s="291"/>
      <c r="B55" s="289"/>
      <c r="C55" s="139"/>
      <c r="D55" s="139" t="s">
        <v>48</v>
      </c>
      <c r="E55" s="139"/>
      <c r="F55" s="289" t="s">
        <v>22</v>
      </c>
      <c r="G55" s="289"/>
      <c r="H55" s="289" t="s">
        <v>16</v>
      </c>
      <c r="I55" s="290"/>
      <c r="J55" s="4"/>
      <c r="M55" s="5" t="s">
        <v>81</v>
      </c>
    </row>
    <row r="56" spans="1:13" ht="24.95" customHeight="1">
      <c r="A56" s="234" t="s">
        <v>12</v>
      </c>
      <c r="B56" s="235"/>
      <c r="C56" s="146"/>
      <c r="D56" s="342" t="s">
        <v>16</v>
      </c>
      <c r="E56" s="147"/>
      <c r="F56" s="286"/>
      <c r="G56" s="286"/>
      <c r="H56" s="239"/>
      <c r="I56" s="240"/>
      <c r="J56" s="4"/>
    </row>
    <row r="57" spans="1:13" ht="24.95" customHeight="1">
      <c r="A57" s="236" t="s">
        <v>34</v>
      </c>
      <c r="B57" s="237"/>
      <c r="C57" s="143"/>
      <c r="D57" s="342" t="s">
        <v>16</v>
      </c>
      <c r="E57" s="142"/>
      <c r="F57" s="238"/>
      <c r="G57" s="238"/>
      <c r="H57" s="245"/>
      <c r="I57" s="246"/>
      <c r="J57" s="4"/>
    </row>
    <row r="58" spans="1:13" ht="24.95" customHeight="1">
      <c r="A58" s="236" t="s">
        <v>11</v>
      </c>
      <c r="B58" s="237"/>
      <c r="C58" s="143"/>
      <c r="D58" s="342" t="s">
        <v>16</v>
      </c>
      <c r="E58" s="142"/>
      <c r="F58" s="238"/>
      <c r="G58" s="238"/>
      <c r="H58" s="241"/>
      <c r="I58" s="242"/>
      <c r="J58" s="4"/>
    </row>
    <row r="59" spans="1:13" ht="39" customHeight="1">
      <c r="A59" s="236" t="s">
        <v>13</v>
      </c>
      <c r="B59" s="237"/>
      <c r="C59" s="143"/>
      <c r="D59" s="176" t="s">
        <v>49</v>
      </c>
      <c r="E59" s="142"/>
      <c r="F59" s="340" t="s">
        <v>180</v>
      </c>
      <c r="G59" s="340"/>
      <c r="H59" s="345"/>
      <c r="I59" s="252"/>
      <c r="J59" s="4"/>
    </row>
    <row r="60" spans="1:13" ht="24.95" customHeight="1">
      <c r="A60" s="236" t="s">
        <v>15</v>
      </c>
      <c r="B60" s="237"/>
      <c r="C60" s="143"/>
      <c r="D60" s="142" t="s">
        <v>49</v>
      </c>
      <c r="E60" s="142"/>
      <c r="F60" s="340" t="s">
        <v>181</v>
      </c>
      <c r="G60" s="340"/>
      <c r="H60" s="238"/>
      <c r="I60" s="242"/>
      <c r="J60" s="4"/>
    </row>
    <row r="61" spans="1:13" ht="24.95" customHeight="1">
      <c r="A61" s="236" t="s">
        <v>21</v>
      </c>
      <c r="B61" s="237"/>
      <c r="C61" s="143"/>
      <c r="D61" s="142" t="s">
        <v>49</v>
      </c>
      <c r="E61" s="142"/>
      <c r="F61" s="346" t="s">
        <v>182</v>
      </c>
      <c r="G61" s="347"/>
      <c r="H61" s="238"/>
      <c r="I61" s="242"/>
      <c r="J61" s="4"/>
    </row>
    <row r="62" spans="1:13" ht="35.25" customHeight="1">
      <c r="A62" s="236" t="s">
        <v>19</v>
      </c>
      <c r="B62" s="237"/>
      <c r="C62" s="143"/>
      <c r="D62" s="142" t="s">
        <v>49</v>
      </c>
      <c r="E62" s="142"/>
      <c r="F62" s="340" t="s">
        <v>183</v>
      </c>
      <c r="G62" s="340"/>
      <c r="H62" s="238"/>
      <c r="I62" s="242"/>
      <c r="J62" s="4"/>
    </row>
    <row r="63" spans="1:13" ht="24.95" customHeight="1">
      <c r="A63" s="236" t="s">
        <v>14</v>
      </c>
      <c r="B63" s="237"/>
      <c r="C63" s="143"/>
      <c r="D63" s="142" t="s">
        <v>49</v>
      </c>
      <c r="E63" s="142"/>
      <c r="F63" s="340" t="s">
        <v>184</v>
      </c>
      <c r="G63" s="340"/>
      <c r="H63" s="241"/>
      <c r="I63" s="242"/>
      <c r="J63" s="4"/>
    </row>
    <row r="64" spans="1:13" ht="24.95" customHeight="1">
      <c r="A64" s="261" t="s">
        <v>30</v>
      </c>
      <c r="B64" s="262"/>
      <c r="C64" s="144"/>
      <c r="D64" s="145" t="s">
        <v>74</v>
      </c>
      <c r="E64" s="145"/>
      <c r="F64" s="346" t="s">
        <v>16</v>
      </c>
      <c r="G64" s="347"/>
      <c r="H64" s="243"/>
      <c r="I64" s="244"/>
      <c r="J64" s="4"/>
    </row>
    <row r="65" spans="1:10" ht="15" customHeight="1">
      <c r="A65" s="258"/>
      <c r="B65" s="259"/>
      <c r="C65" s="259"/>
      <c r="D65" s="259"/>
      <c r="E65" s="259"/>
      <c r="F65" s="259"/>
      <c r="G65" s="259"/>
      <c r="H65" s="259"/>
      <c r="I65" s="260"/>
      <c r="J65" s="4"/>
    </row>
    <row r="66" spans="1:10" ht="24.95" customHeight="1">
      <c r="A66" s="253" t="s">
        <v>25</v>
      </c>
      <c r="B66" s="254"/>
      <c r="C66" s="254"/>
      <c r="D66" s="254"/>
      <c r="E66" s="254"/>
      <c r="F66" s="254"/>
      <c r="G66" s="254"/>
      <c r="H66" s="254"/>
      <c r="I66" s="255"/>
      <c r="J66" s="4"/>
    </row>
    <row r="67" spans="1:10" ht="24.95" customHeight="1">
      <c r="A67" s="256" t="s">
        <v>1</v>
      </c>
      <c r="B67" s="257"/>
      <c r="C67" s="353" t="s">
        <v>23</v>
      </c>
      <c r="D67" s="354"/>
      <c r="E67" s="354"/>
      <c r="F67" s="354"/>
      <c r="G67" s="354"/>
      <c r="H67" s="354"/>
      <c r="I67" s="355"/>
      <c r="J67" s="4"/>
    </row>
    <row r="68" spans="1:10" s="11" customFormat="1" ht="81" customHeight="1">
      <c r="A68" s="348" t="s">
        <v>185</v>
      </c>
      <c r="B68" s="349"/>
      <c r="C68" s="350" t="s">
        <v>186</v>
      </c>
      <c r="D68" s="351"/>
      <c r="E68" s="351"/>
      <c r="F68" s="351"/>
      <c r="G68" s="351"/>
      <c r="H68" s="351"/>
      <c r="I68" s="352"/>
      <c r="J68" s="10"/>
    </row>
    <row r="69" spans="1:10" s="11" customFormat="1" ht="76.5" customHeight="1">
      <c r="A69" s="348" t="s">
        <v>187</v>
      </c>
      <c r="B69" s="349"/>
      <c r="C69" s="350" t="s">
        <v>188</v>
      </c>
      <c r="D69" s="351"/>
      <c r="E69" s="351"/>
      <c r="F69" s="351"/>
      <c r="G69" s="351"/>
      <c r="H69" s="351"/>
      <c r="I69" s="352"/>
      <c r="J69" s="10"/>
    </row>
    <row r="70" spans="1:10" s="11" customFormat="1" ht="60" customHeight="1">
      <c r="A70" s="348"/>
      <c r="B70" s="349"/>
      <c r="C70" s="350"/>
      <c r="D70" s="351"/>
      <c r="E70" s="351"/>
      <c r="F70" s="351"/>
      <c r="G70" s="351"/>
      <c r="H70" s="351"/>
      <c r="I70" s="352"/>
      <c r="J70" s="10"/>
    </row>
    <row r="71" spans="1:10" s="11" customFormat="1" ht="24.75" customHeight="1">
      <c r="A71" s="247" t="s">
        <v>29</v>
      </c>
      <c r="B71" s="248"/>
      <c r="C71" s="248"/>
      <c r="D71" s="248"/>
      <c r="E71" s="248"/>
      <c r="F71" s="248"/>
      <c r="G71" s="248"/>
      <c r="H71" s="248"/>
      <c r="I71" s="249"/>
      <c r="J71" s="10"/>
    </row>
    <row r="72" spans="1:10" s="11" customFormat="1" ht="24.75" customHeight="1">
      <c r="A72" s="250"/>
      <c r="B72" s="251"/>
      <c r="C72" s="231"/>
      <c r="D72" s="232"/>
      <c r="E72" s="232"/>
      <c r="F72" s="232"/>
      <c r="G72" s="232"/>
      <c r="H72" s="232"/>
      <c r="I72" s="233"/>
      <c r="J72" s="10"/>
    </row>
    <row r="73" spans="1:10" s="11" customFormat="1" ht="37.5" customHeight="1">
      <c r="A73" s="200"/>
      <c r="B73" s="201"/>
      <c r="C73" s="202"/>
      <c r="D73" s="203"/>
      <c r="E73" s="203"/>
      <c r="F73" s="203"/>
      <c r="G73" s="203"/>
      <c r="H73" s="203"/>
      <c r="I73" s="204"/>
      <c r="J73" s="10"/>
    </row>
    <row r="74" spans="1:10" s="11" customFormat="1" ht="24.75" customHeight="1" thickBot="1">
      <c r="A74" s="229"/>
      <c r="B74" s="230"/>
      <c r="C74" s="226"/>
      <c r="D74" s="227"/>
      <c r="E74" s="227"/>
      <c r="F74" s="227"/>
      <c r="G74" s="227"/>
      <c r="H74" s="227"/>
      <c r="I74" s="228"/>
      <c r="J74" s="10"/>
    </row>
    <row r="75" spans="1:10">
      <c r="A75" s="12"/>
      <c r="B75" s="12"/>
      <c r="C75" s="12"/>
      <c r="D75" s="12"/>
      <c r="E75" s="12"/>
      <c r="F75" s="12"/>
      <c r="G75" s="12"/>
      <c r="H75" s="12"/>
      <c r="I75" s="12"/>
    </row>
  </sheetData>
  <mergeCells count="114">
    <mergeCell ref="F29:I29"/>
    <mergeCell ref="A68:B68"/>
    <mergeCell ref="C68:I68"/>
    <mergeCell ref="A69:B69"/>
    <mergeCell ref="A70:B70"/>
    <mergeCell ref="C69:I69"/>
    <mergeCell ref="C70:I70"/>
    <mergeCell ref="C67:I67"/>
    <mergeCell ref="A52:B52"/>
    <mergeCell ref="A42:B42"/>
    <mergeCell ref="F42:G42"/>
    <mergeCell ref="H42:I42"/>
    <mergeCell ref="H45:I45"/>
    <mergeCell ref="A47:B47"/>
    <mergeCell ref="F47:G47"/>
    <mergeCell ref="F57:G57"/>
    <mergeCell ref="F56:G56"/>
    <mergeCell ref="F63:G63"/>
    <mergeCell ref="H39:I39"/>
    <mergeCell ref="F61:G61"/>
    <mergeCell ref="F62:G62"/>
    <mergeCell ref="F51:G51"/>
    <mergeCell ref="F52:G52"/>
    <mergeCell ref="H55:I55"/>
    <mergeCell ref="F55:G55"/>
    <mergeCell ref="H47:I47"/>
    <mergeCell ref="A54:I54"/>
    <mergeCell ref="A59:B59"/>
    <mergeCell ref="F41:G41"/>
    <mergeCell ref="A48:B48"/>
    <mergeCell ref="F48:G48"/>
    <mergeCell ref="H48:I48"/>
    <mergeCell ref="A49:B49"/>
    <mergeCell ref="F49:G49"/>
    <mergeCell ref="A53:I53"/>
    <mergeCell ref="A55:B55"/>
    <mergeCell ref="F45:G45"/>
    <mergeCell ref="A44:B44"/>
    <mergeCell ref="H40:I40"/>
    <mergeCell ref="A1:I1"/>
    <mergeCell ref="H38:I38"/>
    <mergeCell ref="A21:I21"/>
    <mergeCell ref="A37:I37"/>
    <mergeCell ref="A38:B38"/>
    <mergeCell ref="F38:G38"/>
    <mergeCell ref="A20:I20"/>
    <mergeCell ref="F22:I22"/>
    <mergeCell ref="F23:I23"/>
    <mergeCell ref="F24:I24"/>
    <mergeCell ref="F26:I26"/>
    <mergeCell ref="F30:I30"/>
    <mergeCell ref="F27:I27"/>
    <mergeCell ref="B10:C10"/>
    <mergeCell ref="F35:I35"/>
    <mergeCell ref="F33:I33"/>
    <mergeCell ref="F34:I34"/>
    <mergeCell ref="A36:I36"/>
    <mergeCell ref="D10:E10"/>
    <mergeCell ref="F10:G10"/>
    <mergeCell ref="F31:I31"/>
    <mergeCell ref="F32:I32"/>
    <mergeCell ref="F25:I25"/>
    <mergeCell ref="F28:I28"/>
    <mergeCell ref="H61:I61"/>
    <mergeCell ref="H60:I60"/>
    <mergeCell ref="H59:I59"/>
    <mergeCell ref="A66:I66"/>
    <mergeCell ref="A67:B67"/>
    <mergeCell ref="A65:I65"/>
    <mergeCell ref="A63:B63"/>
    <mergeCell ref="A64:B64"/>
    <mergeCell ref="C74:I74"/>
    <mergeCell ref="A74:B74"/>
    <mergeCell ref="C72:I72"/>
    <mergeCell ref="A56:B56"/>
    <mergeCell ref="A57:B57"/>
    <mergeCell ref="A58:B58"/>
    <mergeCell ref="F60:G60"/>
    <mergeCell ref="F59:G59"/>
    <mergeCell ref="F58:G58"/>
    <mergeCell ref="H56:I56"/>
    <mergeCell ref="A60:B60"/>
    <mergeCell ref="A62:B62"/>
    <mergeCell ref="H63:I63"/>
    <mergeCell ref="H62:I62"/>
    <mergeCell ref="F64:G64"/>
    <mergeCell ref="H64:I64"/>
    <mergeCell ref="A61:B61"/>
    <mergeCell ref="H58:I58"/>
    <mergeCell ref="H57:I57"/>
    <mergeCell ref="A71:I71"/>
    <mergeCell ref="A72:B72"/>
    <mergeCell ref="H41:I41"/>
    <mergeCell ref="H51:I51"/>
    <mergeCell ref="H52:I52"/>
    <mergeCell ref="A39:B39"/>
    <mergeCell ref="A40:B40"/>
    <mergeCell ref="A41:B41"/>
    <mergeCell ref="F39:G39"/>
    <mergeCell ref="F40:G40"/>
    <mergeCell ref="A43:B43"/>
    <mergeCell ref="H43:I43"/>
    <mergeCell ref="A46:B46"/>
    <mergeCell ref="F46:G46"/>
    <mergeCell ref="H46:I46"/>
    <mergeCell ref="F43:G43"/>
    <mergeCell ref="F44:G44"/>
    <mergeCell ref="H44:I44"/>
    <mergeCell ref="A45:B45"/>
    <mergeCell ref="H49:I49"/>
    <mergeCell ref="A50:B50"/>
    <mergeCell ref="F50:G50"/>
    <mergeCell ref="H50:I50"/>
    <mergeCell ref="A51:B51"/>
  </mergeCells>
  <printOptions horizontalCentered="1"/>
  <pageMargins left="0.25" right="0.25" top="0.75" bottom="0.75" header="0.3" footer="0.3"/>
  <pageSetup paperSize="8" scale="5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opLeftCell="B1" zoomScale="130" zoomScaleNormal="130" workbookViewId="0">
      <selection activeCell="D15" sqref="D15"/>
    </sheetView>
  </sheetViews>
  <sheetFormatPr defaultColWidth="9" defaultRowHeight="14.25"/>
  <cols>
    <col min="1" max="1" width="0" style="17" hidden="1" customWidth="1"/>
    <col min="2" max="2" width="32.85546875" style="17" customWidth="1"/>
    <col min="3" max="3" width="62" style="17" bestFit="1" customWidth="1"/>
    <col min="4" max="4" width="17" style="123" customWidth="1"/>
    <col min="5" max="5" width="10.5703125" style="17" bestFit="1" customWidth="1"/>
    <col min="6" max="6" width="13" style="17" bestFit="1" customWidth="1"/>
    <col min="7" max="7" width="11.5703125" style="17" bestFit="1" customWidth="1"/>
    <col min="8" max="9" width="9" style="17"/>
    <col min="10" max="10" width="9.28515625" style="17" bestFit="1" customWidth="1"/>
    <col min="11" max="16384" width="9" style="17"/>
  </cols>
  <sheetData>
    <row r="1" spans="1:7">
      <c r="A1" s="66"/>
      <c r="B1" s="66" t="s">
        <v>85</v>
      </c>
      <c r="C1" s="67"/>
      <c r="D1" s="114"/>
      <c r="E1" s="67"/>
      <c r="F1" s="68"/>
    </row>
    <row r="2" spans="1:7">
      <c r="A2" s="69"/>
      <c r="B2" s="70"/>
      <c r="C2" s="70"/>
      <c r="D2" s="115"/>
      <c r="E2" s="70"/>
      <c r="F2" s="71"/>
    </row>
    <row r="3" spans="1:7" ht="15" thickBot="1">
      <c r="A3" s="69"/>
      <c r="B3" s="70"/>
      <c r="C3" s="70"/>
      <c r="D3" s="115"/>
      <c r="E3" s="70"/>
      <c r="F3" s="71"/>
    </row>
    <row r="4" spans="1:7" ht="45">
      <c r="A4" s="30" t="s">
        <v>50</v>
      </c>
      <c r="B4" s="31" t="s">
        <v>1</v>
      </c>
      <c r="C4" s="31" t="s">
        <v>51</v>
      </c>
      <c r="D4" s="116" t="s">
        <v>52</v>
      </c>
      <c r="E4" s="32" t="s">
        <v>62</v>
      </c>
      <c r="F4" s="33" t="s">
        <v>61</v>
      </c>
      <c r="G4" s="17" t="s">
        <v>89</v>
      </c>
    </row>
    <row r="5" spans="1:7" ht="28.5">
      <c r="A5" s="85">
        <v>1</v>
      </c>
      <c r="B5" s="18"/>
      <c r="C5" s="19" t="s">
        <v>136</v>
      </c>
      <c r="D5" s="117"/>
      <c r="E5" s="20"/>
      <c r="F5" s="21"/>
    </row>
    <row r="6" spans="1:7">
      <c r="A6" s="85">
        <f>A5+1</f>
        <v>2</v>
      </c>
      <c r="B6" s="18"/>
      <c r="C6" s="79"/>
      <c r="D6" s="117"/>
      <c r="E6" s="20"/>
      <c r="F6" s="21"/>
    </row>
    <row r="7" spans="1:7">
      <c r="A7" s="85">
        <f t="shared" ref="A7:A19" si="0">A6+1</f>
        <v>3</v>
      </c>
      <c r="B7" s="18"/>
      <c r="C7" s="18"/>
      <c r="D7" s="118"/>
      <c r="E7" s="20"/>
      <c r="F7" s="21"/>
    </row>
    <row r="8" spans="1:7" s="113" customFormat="1">
      <c r="A8" s="85">
        <f t="shared" si="0"/>
        <v>4</v>
      </c>
      <c r="B8" s="109"/>
      <c r="C8" s="110"/>
      <c r="D8" s="119"/>
      <c r="E8" s="111"/>
      <c r="F8" s="112"/>
    </row>
    <row r="9" spans="1:7">
      <c r="A9" s="85">
        <f t="shared" si="0"/>
        <v>5</v>
      </c>
      <c r="B9" s="18"/>
      <c r="C9" s="19"/>
      <c r="D9" s="117"/>
      <c r="E9" s="20"/>
      <c r="F9" s="21"/>
      <c r="G9" s="82"/>
    </row>
    <row r="10" spans="1:7">
      <c r="A10" s="85">
        <f t="shared" si="0"/>
        <v>6</v>
      </c>
      <c r="B10" s="18"/>
      <c r="C10" s="18"/>
      <c r="D10" s="117"/>
      <c r="E10" s="20"/>
      <c r="F10" s="21"/>
    </row>
    <row r="11" spans="1:7">
      <c r="A11" s="85">
        <f t="shared" si="0"/>
        <v>7</v>
      </c>
      <c r="B11" s="18"/>
      <c r="C11" s="18"/>
      <c r="D11" s="124"/>
      <c r="E11" s="20"/>
      <c r="F11" s="21"/>
    </row>
    <row r="12" spans="1:7">
      <c r="A12" s="85">
        <f t="shared" si="0"/>
        <v>8</v>
      </c>
      <c r="B12" s="18"/>
      <c r="C12" s="18"/>
      <c r="D12" s="124"/>
      <c r="E12" s="20"/>
      <c r="F12" s="21"/>
      <c r="G12" s="128">
        <f>D12</f>
        <v>0</v>
      </c>
    </row>
    <row r="13" spans="1:7">
      <c r="A13" s="85">
        <f t="shared" si="0"/>
        <v>9</v>
      </c>
      <c r="B13" s="18"/>
      <c r="C13" s="18"/>
      <c r="D13" s="117"/>
      <c r="E13" s="20"/>
      <c r="F13" s="21"/>
    </row>
    <row r="14" spans="1:7">
      <c r="A14" s="85">
        <f t="shared" si="0"/>
        <v>10</v>
      </c>
      <c r="B14" s="18"/>
      <c r="C14" s="18"/>
      <c r="D14" s="124"/>
      <c r="E14" s="20"/>
      <c r="F14" s="21"/>
    </row>
    <row r="15" spans="1:7">
      <c r="A15" s="85">
        <f t="shared" si="0"/>
        <v>11</v>
      </c>
      <c r="B15" s="79"/>
      <c r="D15" s="125"/>
      <c r="E15" s="80"/>
      <c r="F15" s="81"/>
      <c r="G15" s="82"/>
    </row>
    <row r="16" spans="1:7">
      <c r="A16" s="85">
        <f t="shared" si="0"/>
        <v>12</v>
      </c>
      <c r="B16" s="79"/>
      <c r="C16" s="79"/>
      <c r="D16" s="137"/>
      <c r="E16" s="80"/>
      <c r="F16" s="81"/>
      <c r="G16" s="128"/>
    </row>
    <row r="17" spans="1:7">
      <c r="A17" s="85">
        <f t="shared" si="0"/>
        <v>13</v>
      </c>
      <c r="B17" s="79"/>
      <c r="C17" s="79"/>
      <c r="D17" s="137"/>
      <c r="E17" s="80"/>
      <c r="F17" s="81"/>
      <c r="G17" s="128"/>
    </row>
    <row r="18" spans="1:7">
      <c r="A18" s="85">
        <f t="shared" si="0"/>
        <v>14</v>
      </c>
      <c r="B18" s="79"/>
      <c r="C18" s="79"/>
      <c r="D18" s="137"/>
      <c r="E18" s="80"/>
      <c r="F18" s="81"/>
    </row>
    <row r="19" spans="1:7">
      <c r="A19" s="85">
        <f t="shared" si="0"/>
        <v>15</v>
      </c>
      <c r="B19" s="79"/>
      <c r="C19" s="79"/>
      <c r="D19" s="120">
        <v>0</v>
      </c>
      <c r="E19" s="80"/>
      <c r="F19" s="81"/>
    </row>
    <row r="20" spans="1:7">
      <c r="A20" s="138"/>
      <c r="B20" s="79"/>
      <c r="C20" s="79"/>
      <c r="D20" s="120"/>
      <c r="E20" s="80"/>
      <c r="F20" s="81"/>
    </row>
    <row r="21" spans="1:7" ht="15.75" thickBot="1">
      <c r="A21" s="34"/>
      <c r="B21" s="35"/>
      <c r="C21" s="35" t="s">
        <v>53</v>
      </c>
      <c r="D21" s="121">
        <f>SUM(D5:D20)</f>
        <v>0</v>
      </c>
      <c r="E21" s="36"/>
      <c r="F21" s="37"/>
    </row>
    <row r="22" spans="1:7" ht="15" thickBot="1">
      <c r="A22" s="72"/>
      <c r="B22" s="73"/>
      <c r="C22" s="73"/>
      <c r="D22" s="122"/>
      <c r="E22" s="73"/>
      <c r="F22" s="74"/>
    </row>
    <row r="23" spans="1:7">
      <c r="G23" s="128">
        <f>SUM(G12:G22)</f>
        <v>0</v>
      </c>
    </row>
    <row r="24" spans="1:7" ht="15">
      <c r="B24" s="86"/>
    </row>
    <row r="26" spans="1:7">
      <c r="B26" s="181" t="s">
        <v>109</v>
      </c>
      <c r="C26" s="79"/>
      <c r="D26" s="185"/>
      <c r="E26" s="186"/>
    </row>
    <row r="27" spans="1:7">
      <c r="B27" s="182" t="s">
        <v>110</v>
      </c>
      <c r="C27" s="191">
        <f>'Monthly ECI Report'!E12</f>
        <v>4315553</v>
      </c>
      <c r="D27" s="187" t="s">
        <v>111</v>
      </c>
      <c r="E27" s="188"/>
    </row>
    <row r="28" spans="1:7">
      <c r="B28" s="182" t="s">
        <v>116</v>
      </c>
      <c r="C28" s="183">
        <f>-SUM(211895-188809)</f>
        <v>-23086</v>
      </c>
      <c r="D28" s="187" t="s">
        <v>112</v>
      </c>
      <c r="E28" s="188"/>
    </row>
    <row r="29" spans="1:7">
      <c r="B29" s="182" t="s">
        <v>117</v>
      </c>
      <c r="C29" s="183">
        <v>-3775185</v>
      </c>
      <c r="D29" s="187" t="s">
        <v>113</v>
      </c>
      <c r="E29" s="188"/>
    </row>
    <row r="30" spans="1:7">
      <c r="B30" s="184" t="s">
        <v>114</v>
      </c>
      <c r="C30" s="192">
        <f>SUM(C27:C29)</f>
        <v>517282</v>
      </c>
      <c r="D30" s="189"/>
      <c r="E30" s="190"/>
    </row>
  </sheetData>
  <pageMargins left="0.25" right="0.25" top="0.75" bottom="0.75" header="0.3" footer="0.3"/>
  <pageSetup paperSize="9" scale="73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1"/>
  <sheetViews>
    <sheetView zoomScale="85" zoomScaleNormal="85" workbookViewId="0">
      <selection activeCell="D24" sqref="D24"/>
    </sheetView>
  </sheetViews>
  <sheetFormatPr defaultRowHeight="15"/>
  <cols>
    <col min="1" max="1" width="10.7109375" style="90" customWidth="1"/>
    <col min="2" max="2" width="75.42578125" customWidth="1"/>
    <col min="3" max="3" width="32.28515625" customWidth="1"/>
    <col min="4" max="4" width="21" customWidth="1"/>
    <col min="5" max="5" width="32.42578125" style="48" customWidth="1"/>
    <col min="6" max="6" width="24.28515625" customWidth="1"/>
    <col min="7" max="8" width="21.28515625" customWidth="1"/>
    <col min="9" max="9" width="17.42578125" style="92" bestFit="1" customWidth="1"/>
    <col min="10" max="10" width="22.140625" customWidth="1"/>
    <col min="11" max="11" width="16.5703125" customWidth="1"/>
  </cols>
  <sheetData>
    <row r="1" spans="1:11" s="25" customFormat="1" ht="26.25" customHeight="1">
      <c r="A1" s="295" t="s">
        <v>96</v>
      </c>
      <c r="B1" s="296"/>
      <c r="C1" s="296"/>
      <c r="D1" s="296"/>
      <c r="E1" s="296"/>
      <c r="F1" s="296"/>
      <c r="G1" s="296"/>
      <c r="H1" s="297"/>
      <c r="I1" s="298"/>
    </row>
    <row r="2" spans="1:11" s="25" customFormat="1" ht="18.75" customHeight="1">
      <c r="A2" s="299">
        <v>44412</v>
      </c>
      <c r="B2" s="300"/>
      <c r="C2" s="300"/>
      <c r="D2" s="300"/>
      <c r="E2" s="300"/>
      <c r="F2" s="300"/>
      <c r="G2" s="300"/>
      <c r="H2" s="301"/>
      <c r="I2" s="298"/>
    </row>
    <row r="3" spans="1:11" s="25" customFormat="1" ht="17.25" customHeight="1">
      <c r="A3" s="302" t="s">
        <v>97</v>
      </c>
      <c r="B3" s="303"/>
      <c r="C3" s="303"/>
      <c r="D3" s="303"/>
      <c r="E3" s="303"/>
      <c r="F3" s="303"/>
      <c r="G3" s="304"/>
      <c r="H3" s="305"/>
      <c r="I3" s="298"/>
      <c r="K3" s="26"/>
    </row>
    <row r="4" spans="1:11" s="25" customFormat="1" ht="17.25" customHeight="1">
      <c r="A4" s="306" t="s">
        <v>63</v>
      </c>
      <c r="B4" s="307"/>
      <c r="C4" s="307"/>
      <c r="D4" s="307"/>
      <c r="E4" s="307"/>
      <c r="F4" s="307"/>
      <c r="G4" s="307"/>
      <c r="H4" s="308"/>
      <c r="I4" s="298"/>
      <c r="K4" s="26"/>
    </row>
    <row r="5" spans="1:11" ht="30">
      <c r="A5" s="87" t="s">
        <v>64</v>
      </c>
      <c r="B5" s="27" t="s">
        <v>65</v>
      </c>
      <c r="C5" s="28" t="s">
        <v>66</v>
      </c>
      <c r="D5" s="29" t="s">
        <v>67</v>
      </c>
      <c r="E5" s="29" t="s">
        <v>2</v>
      </c>
      <c r="F5" s="28" t="s">
        <v>68</v>
      </c>
      <c r="G5" s="28" t="s">
        <v>77</v>
      </c>
      <c r="H5" s="49" t="s">
        <v>78</v>
      </c>
      <c r="I5" s="88" t="s">
        <v>79</v>
      </c>
    </row>
    <row r="6" spans="1:11" s="90" customFormat="1">
      <c r="A6" s="164">
        <v>1</v>
      </c>
      <c r="B6" s="194" t="s">
        <v>115</v>
      </c>
      <c r="C6" s="196">
        <v>-80000</v>
      </c>
      <c r="D6" s="153"/>
      <c r="E6" s="154"/>
      <c r="F6" s="152"/>
      <c r="G6" s="153"/>
      <c r="H6" s="155"/>
      <c r="I6" s="89"/>
    </row>
    <row r="7" spans="1:11" s="90" customFormat="1">
      <c r="A7" s="164">
        <v>2</v>
      </c>
      <c r="B7" s="194" t="s">
        <v>118</v>
      </c>
      <c r="C7" s="196">
        <v>-37930.620000000003</v>
      </c>
      <c r="D7" s="153"/>
      <c r="E7" s="93"/>
      <c r="F7" s="156"/>
      <c r="G7" s="157"/>
      <c r="H7" s="158"/>
      <c r="I7" s="89"/>
    </row>
    <row r="8" spans="1:11" s="90" customFormat="1">
      <c r="A8" s="164">
        <v>3</v>
      </c>
      <c r="B8" s="194" t="s">
        <v>119</v>
      </c>
      <c r="C8" s="196">
        <v>-52146.42</v>
      </c>
      <c r="D8" s="153"/>
      <c r="E8" s="93"/>
      <c r="F8" s="156"/>
      <c r="G8" s="157"/>
      <c r="H8" s="158"/>
      <c r="I8" s="89"/>
    </row>
    <row r="9" spans="1:11" s="90" customFormat="1">
      <c r="A9" s="164">
        <v>4</v>
      </c>
      <c r="B9" s="194" t="s">
        <v>120</v>
      </c>
      <c r="C9" s="196">
        <v>-31859.55</v>
      </c>
      <c r="D9" s="157"/>
      <c r="E9" s="93"/>
      <c r="F9" s="156"/>
      <c r="G9" s="157"/>
      <c r="H9" s="158"/>
      <c r="I9" s="89"/>
    </row>
    <row r="10" spans="1:11" s="90" customFormat="1">
      <c r="A10" s="164">
        <v>5</v>
      </c>
      <c r="B10" s="194" t="s">
        <v>121</v>
      </c>
      <c r="C10" s="196">
        <v>-21192</v>
      </c>
      <c r="D10" s="153"/>
      <c r="E10" s="93"/>
      <c r="F10" s="156"/>
      <c r="G10" s="157"/>
      <c r="H10" s="158"/>
      <c r="I10" s="89"/>
    </row>
    <row r="11" spans="1:11" s="90" customFormat="1">
      <c r="A11" s="164">
        <v>6</v>
      </c>
      <c r="B11" s="194" t="s">
        <v>122</v>
      </c>
      <c r="C11" s="196">
        <v>-250000</v>
      </c>
      <c r="D11" s="157"/>
      <c r="E11" s="93"/>
      <c r="F11" s="156"/>
      <c r="G11" s="157"/>
      <c r="H11" s="158"/>
      <c r="I11" s="89"/>
    </row>
    <row r="12" spans="1:11" s="90" customFormat="1">
      <c r="A12" s="164">
        <v>7</v>
      </c>
      <c r="B12" s="194" t="s">
        <v>123</v>
      </c>
      <c r="C12" s="196">
        <v>-168000</v>
      </c>
      <c r="D12" s="153"/>
      <c r="E12" s="93"/>
      <c r="F12" s="156"/>
      <c r="G12" s="157"/>
      <c r="H12" s="158"/>
      <c r="I12" s="89"/>
    </row>
    <row r="13" spans="1:11" s="90" customFormat="1">
      <c r="A13" s="164">
        <v>8</v>
      </c>
      <c r="B13" s="194" t="s">
        <v>124</v>
      </c>
      <c r="C13" s="196">
        <v>-101000</v>
      </c>
      <c r="D13" s="157"/>
      <c r="E13" s="93"/>
      <c r="F13" s="156"/>
      <c r="G13" s="157"/>
      <c r="H13" s="158"/>
      <c r="I13" s="89"/>
    </row>
    <row r="14" spans="1:11" s="90" customFormat="1">
      <c r="A14" s="164">
        <v>9</v>
      </c>
      <c r="B14" s="194" t="s">
        <v>125</v>
      </c>
      <c r="C14" s="196">
        <v>-43199</v>
      </c>
      <c r="D14" s="153"/>
      <c r="E14" s="93"/>
      <c r="F14" s="156"/>
      <c r="G14" s="157"/>
      <c r="H14" s="158"/>
      <c r="I14" s="89"/>
    </row>
    <row r="15" spans="1:11" s="90" customFormat="1" ht="18" customHeight="1">
      <c r="A15" s="164">
        <v>10</v>
      </c>
      <c r="B15" s="194" t="s">
        <v>126</v>
      </c>
      <c r="C15" s="196">
        <v>-43636</v>
      </c>
      <c r="D15" s="157"/>
      <c r="E15" s="93"/>
      <c r="F15" s="156"/>
      <c r="G15" s="157"/>
      <c r="H15" s="158"/>
      <c r="I15" s="89"/>
    </row>
    <row r="16" spans="1:11" s="90" customFormat="1">
      <c r="A16" s="164">
        <v>11</v>
      </c>
      <c r="B16" s="194" t="s">
        <v>127</v>
      </c>
      <c r="C16" s="196">
        <v>-20000</v>
      </c>
      <c r="D16" s="153"/>
      <c r="E16" s="93"/>
      <c r="F16" s="156"/>
      <c r="G16" s="157"/>
      <c r="H16" s="158"/>
      <c r="I16" s="89"/>
    </row>
    <row r="17" spans="1:9" s="90" customFormat="1">
      <c r="A17" s="164">
        <v>12</v>
      </c>
      <c r="B17" s="194" t="s">
        <v>128</v>
      </c>
      <c r="C17" s="197">
        <v>0</v>
      </c>
      <c r="D17" s="157"/>
      <c r="E17" s="93" t="s">
        <v>135</v>
      </c>
      <c r="F17" s="156"/>
      <c r="G17" s="157"/>
      <c r="H17" s="158"/>
      <c r="I17" s="89"/>
    </row>
    <row r="18" spans="1:9" s="90" customFormat="1">
      <c r="A18" s="164">
        <v>13</v>
      </c>
      <c r="B18" s="194" t="s">
        <v>129</v>
      </c>
      <c r="C18" s="196">
        <v>-46526.400000000001</v>
      </c>
      <c r="D18" s="153"/>
      <c r="E18" s="93"/>
      <c r="F18" s="156"/>
      <c r="G18" s="157"/>
      <c r="H18" s="158"/>
      <c r="I18" s="89"/>
    </row>
    <row r="19" spans="1:9" s="90" customFormat="1">
      <c r="A19" s="164">
        <v>14</v>
      </c>
      <c r="B19" s="195" t="s">
        <v>130</v>
      </c>
      <c r="C19" s="198">
        <v>-65000</v>
      </c>
      <c r="D19" s="153"/>
      <c r="E19" s="93"/>
      <c r="F19" s="156"/>
      <c r="G19" s="157"/>
      <c r="H19" s="158"/>
      <c r="I19" s="89"/>
    </row>
    <row r="20" spans="1:9" s="90" customFormat="1">
      <c r="A20" s="164">
        <v>15</v>
      </c>
      <c r="B20" s="195" t="s">
        <v>131</v>
      </c>
      <c r="C20" s="198">
        <v>-28164</v>
      </c>
      <c r="D20" s="157"/>
      <c r="E20" s="93"/>
      <c r="F20" s="156"/>
      <c r="G20" s="157"/>
      <c r="H20" s="158"/>
      <c r="I20" s="89"/>
    </row>
    <row r="21" spans="1:9" s="90" customFormat="1">
      <c r="A21" s="164">
        <v>16</v>
      </c>
      <c r="B21" s="195" t="s">
        <v>132</v>
      </c>
      <c r="C21" s="198">
        <v>-14000</v>
      </c>
      <c r="D21" s="157"/>
      <c r="E21" s="93"/>
      <c r="F21" s="156"/>
      <c r="G21" s="157"/>
      <c r="H21" s="158"/>
      <c r="I21" s="89"/>
    </row>
    <row r="22" spans="1:9" s="90" customFormat="1">
      <c r="A22" s="164">
        <v>17</v>
      </c>
      <c r="B22" s="195" t="s">
        <v>133</v>
      </c>
      <c r="C22" s="198">
        <v>-80000</v>
      </c>
      <c r="D22" s="157"/>
      <c r="E22" s="93"/>
      <c r="F22" s="156"/>
      <c r="G22" s="157"/>
      <c r="H22" s="158"/>
      <c r="I22" s="89"/>
    </row>
    <row r="23" spans="1:9" s="90" customFormat="1">
      <c r="A23" s="164">
        <v>18</v>
      </c>
      <c r="B23" s="195" t="s">
        <v>134</v>
      </c>
      <c r="C23" s="197">
        <v>-245500</v>
      </c>
      <c r="D23" s="157"/>
      <c r="E23" s="93"/>
      <c r="F23" s="156"/>
      <c r="G23" s="157"/>
      <c r="H23" s="158"/>
      <c r="I23" s="89"/>
    </row>
    <row r="24" spans="1:9" s="90" customFormat="1">
      <c r="A24" s="150"/>
      <c r="B24" s="161"/>
      <c r="C24" s="152"/>
      <c r="D24" s="153"/>
      <c r="E24" s="165"/>
      <c r="F24" s="156"/>
      <c r="G24" s="157"/>
      <c r="H24" s="158"/>
      <c r="I24" s="89"/>
    </row>
    <row r="25" spans="1:9" s="90" customFormat="1" ht="15.75" thickBot="1">
      <c r="A25" s="159"/>
      <c r="B25" s="199" t="s">
        <v>69</v>
      </c>
      <c r="C25" s="162">
        <f>SUM(C6:C24)</f>
        <v>-1328153.99</v>
      </c>
      <c r="D25" s="153"/>
      <c r="E25" s="93"/>
      <c r="F25" s="156"/>
      <c r="G25" s="157"/>
      <c r="H25" s="158"/>
      <c r="I25" s="89"/>
    </row>
    <row r="26" spans="1:9" ht="16.5" thickTop="1" thickBot="1">
      <c r="A26" s="313" t="s">
        <v>69</v>
      </c>
      <c r="B26" s="314"/>
      <c r="C26" s="314"/>
      <c r="D26" s="314"/>
      <c r="E26" s="315"/>
      <c r="F26" s="46">
        <f>SUBTOTAL(9,F6:F25)</f>
        <v>0</v>
      </c>
      <c r="G26" s="47"/>
      <c r="H26" s="91"/>
    </row>
    <row r="27" spans="1:9" ht="15.75" thickBot="1"/>
    <row r="28" spans="1:9" ht="19.5" thickBot="1">
      <c r="A28" s="316" t="s">
        <v>70</v>
      </c>
      <c r="B28" s="317"/>
      <c r="C28" s="317"/>
      <c r="D28" s="317"/>
      <c r="E28" s="317"/>
      <c r="F28" s="317"/>
      <c r="G28" s="317"/>
      <c r="H28" s="318"/>
    </row>
    <row r="29" spans="1:9">
      <c r="A29" s="87" t="s">
        <v>64</v>
      </c>
      <c r="B29" s="27" t="s">
        <v>65</v>
      </c>
      <c r="C29" s="28" t="s">
        <v>71</v>
      </c>
      <c r="D29" s="29" t="s">
        <v>67</v>
      </c>
      <c r="E29" s="29" t="s">
        <v>2</v>
      </c>
      <c r="F29" s="49" t="s">
        <v>68</v>
      </c>
      <c r="G29" s="50" t="s">
        <v>77</v>
      </c>
      <c r="H29" s="49" t="s">
        <v>78</v>
      </c>
    </row>
    <row r="30" spans="1:9" s="90" customFormat="1">
      <c r="A30" s="150"/>
      <c r="B30" s="151"/>
      <c r="C30" s="152"/>
      <c r="D30" s="153"/>
      <c r="E30" s="93"/>
      <c r="F30" s="156"/>
      <c r="G30" s="157"/>
      <c r="H30" s="158"/>
      <c r="I30" s="89"/>
    </row>
    <row r="31" spans="1:9" s="90" customFormat="1">
      <c r="A31" s="159"/>
      <c r="B31" s="166"/>
      <c r="C31" s="168"/>
      <c r="D31" s="153"/>
      <c r="E31" s="154"/>
      <c r="F31" s="156"/>
      <c r="G31" s="157"/>
      <c r="H31" s="158"/>
      <c r="I31" s="89"/>
    </row>
    <row r="32" spans="1:9" s="90" customFormat="1">
      <c r="A32" s="159"/>
      <c r="B32" s="160"/>
      <c r="C32" s="156"/>
      <c r="D32" s="157"/>
      <c r="E32" s="93"/>
      <c r="F32" s="156"/>
      <c r="G32" s="157"/>
      <c r="H32" s="158"/>
      <c r="I32" s="89"/>
    </row>
    <row r="33" spans="1:9" s="90" customFormat="1">
      <c r="A33" s="150"/>
      <c r="B33" s="151"/>
      <c r="C33" s="167"/>
      <c r="D33" s="153"/>
      <c r="E33" s="93"/>
      <c r="F33" s="156"/>
      <c r="G33" s="157"/>
      <c r="H33" s="158"/>
      <c r="I33" s="89"/>
    </row>
    <row r="34" spans="1:9" s="90" customFormat="1">
      <c r="A34" s="159"/>
      <c r="B34" s="163"/>
      <c r="C34" s="156"/>
      <c r="D34" s="157"/>
      <c r="E34" s="93"/>
      <c r="F34" s="156"/>
      <c r="G34" s="157"/>
      <c r="H34" s="158"/>
      <c r="I34" s="89"/>
    </row>
    <row r="35" spans="1:9" s="90" customFormat="1">
      <c r="A35" s="159"/>
      <c r="B35" s="163"/>
      <c r="C35" s="156"/>
      <c r="D35" s="157"/>
      <c r="E35" s="93"/>
      <c r="F35" s="156"/>
      <c r="G35" s="157"/>
      <c r="H35" s="158"/>
      <c r="I35" s="89"/>
    </row>
    <row r="36" spans="1:9" s="90" customFormat="1">
      <c r="A36" s="159"/>
      <c r="B36" s="160"/>
      <c r="C36" s="156"/>
      <c r="D36" s="157"/>
      <c r="E36" s="93"/>
      <c r="F36" s="156"/>
      <c r="G36" s="157"/>
      <c r="H36" s="158"/>
      <c r="I36" s="89"/>
    </row>
    <row r="37" spans="1:9" s="90" customFormat="1">
      <c r="A37" s="150"/>
      <c r="B37" s="151"/>
      <c r="C37" s="152"/>
      <c r="D37" s="153"/>
      <c r="E37" s="93"/>
      <c r="F37" s="156"/>
      <c r="G37" s="157"/>
      <c r="H37" s="158"/>
      <c r="I37" s="89"/>
    </row>
    <row r="38" spans="1:9" s="90" customFormat="1">
      <c r="A38" s="159"/>
      <c r="B38" s="160"/>
      <c r="C38" s="156"/>
      <c r="D38" s="157"/>
      <c r="E38" s="93"/>
      <c r="F38" s="156"/>
      <c r="G38" s="157"/>
      <c r="H38" s="158"/>
      <c r="I38" s="89"/>
    </row>
    <row r="39" spans="1:9" s="90" customFormat="1">
      <c r="A39" s="150"/>
      <c r="B39" s="151"/>
      <c r="C39" s="152"/>
      <c r="D39" s="153"/>
      <c r="E39" s="93"/>
      <c r="F39" s="156"/>
      <c r="G39" s="157"/>
      <c r="H39" s="158"/>
      <c r="I39" s="89"/>
    </row>
    <row r="40" spans="1:9" s="90" customFormat="1">
      <c r="A40" s="159"/>
      <c r="B40" s="169"/>
      <c r="C40" s="162"/>
      <c r="D40" s="170"/>
      <c r="E40" s="93"/>
      <c r="F40" s="156"/>
      <c r="G40" s="170"/>
      <c r="H40" s="171"/>
      <c r="I40" s="89"/>
    </row>
    <row r="41" spans="1:9" s="90" customFormat="1">
      <c r="A41" s="159"/>
      <c r="B41" s="169"/>
      <c r="C41" s="162"/>
      <c r="D41" s="170"/>
      <c r="E41" s="93"/>
      <c r="F41" s="156"/>
      <c r="G41" s="170"/>
      <c r="H41" s="171"/>
      <c r="I41" s="89"/>
    </row>
    <row r="42" spans="1:9" s="90" customFormat="1">
      <c r="A42" s="159"/>
      <c r="B42" s="160"/>
      <c r="C42" s="156"/>
      <c r="D42" s="157"/>
      <c r="E42" s="93"/>
      <c r="F42" s="156"/>
      <c r="G42" s="157"/>
      <c r="H42" s="158"/>
      <c r="I42" s="89"/>
    </row>
    <row r="43" spans="1:9" s="90" customFormat="1">
      <c r="A43" s="159"/>
      <c r="B43" s="160"/>
      <c r="C43" s="156"/>
      <c r="D43" s="157"/>
      <c r="E43" s="93"/>
      <c r="F43" s="156"/>
      <c r="G43" s="157"/>
      <c r="H43" s="158"/>
      <c r="I43" s="89"/>
    </row>
    <row r="44" spans="1:9" s="90" customFormat="1">
      <c r="A44" s="159"/>
      <c r="B44" s="160"/>
      <c r="C44" s="156"/>
      <c r="D44" s="157"/>
      <c r="E44" s="93"/>
      <c r="F44" s="156"/>
      <c r="G44" s="157"/>
      <c r="H44" s="158"/>
      <c r="I44" s="89"/>
    </row>
    <row r="45" spans="1:9" s="90" customFormat="1">
      <c r="A45" s="159"/>
      <c r="B45" s="160"/>
      <c r="C45" s="156"/>
      <c r="D45" s="157"/>
      <c r="E45" s="93"/>
      <c r="F45" s="156"/>
      <c r="G45" s="157"/>
      <c r="H45" s="158"/>
      <c r="I45" s="89"/>
    </row>
    <row r="46" spans="1:9" s="90" customFormat="1">
      <c r="A46" s="150"/>
      <c r="B46" s="151"/>
      <c r="C46" s="152"/>
      <c r="D46" s="153"/>
      <c r="E46" s="93"/>
      <c r="F46" s="156"/>
      <c r="G46" s="157"/>
      <c r="H46" s="158"/>
      <c r="I46" s="89"/>
    </row>
    <row r="47" spans="1:9" s="90" customFormat="1">
      <c r="A47" s="159"/>
      <c r="B47" s="160"/>
      <c r="C47" s="156"/>
      <c r="D47" s="157"/>
      <c r="E47" s="93"/>
      <c r="F47" s="156"/>
      <c r="G47" s="157"/>
      <c r="H47" s="158"/>
      <c r="I47" s="89"/>
    </row>
    <row r="48" spans="1:9" s="90" customFormat="1">
      <c r="A48" s="159"/>
      <c r="B48" s="160"/>
      <c r="C48" s="156"/>
      <c r="D48" s="157"/>
      <c r="E48" s="93"/>
      <c r="F48" s="156"/>
      <c r="G48" s="157"/>
      <c r="H48" s="158"/>
      <c r="I48" s="89"/>
    </row>
    <row r="49" spans="1:9" s="90" customFormat="1">
      <c r="A49" s="159"/>
      <c r="B49" s="160"/>
      <c r="C49" s="156"/>
      <c r="D49" s="157"/>
      <c r="E49" s="93"/>
      <c r="F49" s="156"/>
      <c r="G49" s="157"/>
      <c r="H49" s="158"/>
      <c r="I49" s="89"/>
    </row>
    <row r="50" spans="1:9" ht="15.75" thickBot="1">
      <c r="A50" s="94"/>
      <c r="B50" s="65"/>
      <c r="C50" s="52"/>
      <c r="D50" s="51"/>
      <c r="E50" s="53"/>
      <c r="F50" s="54"/>
      <c r="G50" s="55"/>
      <c r="H50" s="55"/>
    </row>
    <row r="51" spans="1:9" ht="16.5" thickTop="1" thickBot="1">
      <c r="A51" s="313" t="s">
        <v>69</v>
      </c>
      <c r="B51" s="314"/>
      <c r="C51" s="314"/>
      <c r="D51" s="314"/>
      <c r="E51" s="315"/>
      <c r="F51" s="46">
        <f>SUBTOTAL(9,F30:F50)</f>
        <v>0</v>
      </c>
      <c r="G51" s="56"/>
      <c r="H51" s="56"/>
    </row>
    <row r="53" spans="1:9" ht="15.75" thickBot="1">
      <c r="A53" s="95"/>
      <c r="B53" s="319" t="s">
        <v>72</v>
      </c>
      <c r="C53" s="319"/>
      <c r="D53" s="319"/>
      <c r="E53" s="96"/>
      <c r="F53" s="97">
        <f>F51+F26</f>
        <v>0</v>
      </c>
      <c r="G53" s="98"/>
      <c r="H53" s="98"/>
    </row>
    <row r="54" spans="1:9" ht="16.5" thickTop="1" thickBot="1">
      <c r="I54" s="99"/>
    </row>
    <row r="55" spans="1:9" s="102" customFormat="1" ht="16.5" thickBot="1">
      <c r="A55" s="100"/>
      <c r="B55" s="320" t="s">
        <v>86</v>
      </c>
      <c r="C55" s="321"/>
      <c r="D55" s="321"/>
      <c r="E55" s="321"/>
      <c r="F55" s="101"/>
      <c r="I55" s="103">
        <f>SUM(I13:I54)</f>
        <v>0</v>
      </c>
    </row>
    <row r="56" spans="1:9" s="102" customFormat="1" ht="16.5" thickBot="1">
      <c r="A56" s="100"/>
      <c r="B56" s="309" t="s">
        <v>87</v>
      </c>
      <c r="C56" s="310"/>
      <c r="D56" s="310"/>
      <c r="E56" s="310"/>
      <c r="F56" s="104">
        <f>F53</f>
        <v>0</v>
      </c>
      <c r="G56"/>
      <c r="I56" s="105"/>
    </row>
    <row r="57" spans="1:9" s="100" customFormat="1" ht="21" customHeight="1" thickTop="1" thickBot="1">
      <c r="B57" s="311" t="s">
        <v>88</v>
      </c>
      <c r="C57" s="312"/>
      <c r="D57" s="312"/>
      <c r="E57" s="312"/>
      <c r="F57" s="106">
        <f>F56+F55</f>
        <v>0</v>
      </c>
      <c r="G57"/>
      <c r="I57" s="107"/>
    </row>
    <row r="58" spans="1:9">
      <c r="I58" s="108"/>
    </row>
    <row r="59" spans="1:9">
      <c r="I59" s="108"/>
    </row>
    <row r="60" spans="1:9">
      <c r="I60" s="108"/>
    </row>
    <row r="61" spans="1:9">
      <c r="I61" s="108"/>
    </row>
    <row r="62" spans="1:9">
      <c r="I62" s="108"/>
    </row>
    <row r="63" spans="1:9">
      <c r="I63" s="108"/>
    </row>
    <row r="64" spans="1:9">
      <c r="I64" s="108"/>
    </row>
    <row r="65" spans="9:9">
      <c r="I65" s="108"/>
    </row>
    <row r="66" spans="9:9">
      <c r="I66" s="108"/>
    </row>
    <row r="67" spans="9:9">
      <c r="I67" s="108"/>
    </row>
    <row r="68" spans="9:9">
      <c r="I68" s="108"/>
    </row>
    <row r="69" spans="9:9">
      <c r="I69" s="108"/>
    </row>
    <row r="70" spans="9:9">
      <c r="I70" s="108"/>
    </row>
    <row r="71" spans="9:9">
      <c r="I71" s="108"/>
    </row>
    <row r="72" spans="9:9">
      <c r="I72" s="108"/>
    </row>
    <row r="73" spans="9:9">
      <c r="I73" s="108"/>
    </row>
    <row r="74" spans="9:9">
      <c r="I74" s="108"/>
    </row>
    <row r="75" spans="9:9">
      <c r="I75" s="108"/>
    </row>
    <row r="76" spans="9:9">
      <c r="I76" s="108"/>
    </row>
    <row r="77" spans="9:9">
      <c r="I77" s="108"/>
    </row>
    <row r="78" spans="9:9">
      <c r="I78" s="108"/>
    </row>
    <row r="79" spans="9:9">
      <c r="I79" s="108"/>
    </row>
    <row r="80" spans="9:9">
      <c r="I80" s="108"/>
    </row>
    <row r="81" spans="9:9">
      <c r="I81" s="108"/>
    </row>
    <row r="82" spans="9:9">
      <c r="I82" s="108"/>
    </row>
    <row r="83" spans="9:9">
      <c r="I83" s="108"/>
    </row>
    <row r="84" spans="9:9">
      <c r="I84" s="108"/>
    </row>
    <row r="85" spans="9:9">
      <c r="I85" s="108"/>
    </row>
    <row r="86" spans="9:9">
      <c r="I86" s="108"/>
    </row>
    <row r="87" spans="9:9">
      <c r="I87" s="108"/>
    </row>
    <row r="88" spans="9:9">
      <c r="I88" s="108"/>
    </row>
    <row r="89" spans="9:9">
      <c r="I89" s="108"/>
    </row>
    <row r="90" spans="9:9">
      <c r="I90" s="108"/>
    </row>
    <row r="91" spans="9:9">
      <c r="I91" s="108"/>
    </row>
    <row r="92" spans="9:9">
      <c r="I92" s="108"/>
    </row>
    <row r="93" spans="9:9">
      <c r="I93" s="108"/>
    </row>
    <row r="94" spans="9:9">
      <c r="I94" s="108"/>
    </row>
    <row r="95" spans="9:9">
      <c r="I95" s="108"/>
    </row>
    <row r="96" spans="9:9">
      <c r="I96" s="108"/>
    </row>
    <row r="97" spans="9:9">
      <c r="I97" s="108"/>
    </row>
    <row r="98" spans="9:9">
      <c r="I98" s="108"/>
    </row>
    <row r="99" spans="9:9">
      <c r="I99" s="108"/>
    </row>
    <row r="100" spans="9:9">
      <c r="I100" s="108"/>
    </row>
    <row r="101" spans="9:9">
      <c r="I101" s="108"/>
    </row>
    <row r="102" spans="9:9">
      <c r="I102" s="108"/>
    </row>
    <row r="103" spans="9:9">
      <c r="I103" s="108"/>
    </row>
    <row r="104" spans="9:9">
      <c r="I104" s="108"/>
    </row>
    <row r="105" spans="9:9">
      <c r="I105" s="108"/>
    </row>
    <row r="106" spans="9:9">
      <c r="I106" s="108"/>
    </row>
    <row r="107" spans="9:9">
      <c r="I107" s="108"/>
    </row>
    <row r="108" spans="9:9">
      <c r="I108" s="108"/>
    </row>
    <row r="109" spans="9:9">
      <c r="I109" s="108"/>
    </row>
    <row r="110" spans="9:9">
      <c r="I110" s="108"/>
    </row>
    <row r="111" spans="9:9">
      <c r="I111" s="108"/>
    </row>
    <row r="112" spans="9:9">
      <c r="I112" s="108"/>
    </row>
    <row r="113" spans="9:9">
      <c r="I113" s="108"/>
    </row>
    <row r="114" spans="9:9">
      <c r="I114" s="108"/>
    </row>
    <row r="115" spans="9:9">
      <c r="I115" s="108"/>
    </row>
    <row r="116" spans="9:9">
      <c r="I116" s="108"/>
    </row>
    <row r="117" spans="9:9">
      <c r="I117" s="108"/>
    </row>
    <row r="118" spans="9:9">
      <c r="I118" s="108"/>
    </row>
    <row r="119" spans="9:9">
      <c r="I119" s="108"/>
    </row>
    <row r="120" spans="9:9">
      <c r="I120" s="108"/>
    </row>
    <row r="121" spans="9:9">
      <c r="I121" s="108"/>
    </row>
    <row r="122" spans="9:9">
      <c r="I122" s="108"/>
    </row>
    <row r="123" spans="9:9">
      <c r="I123" s="108"/>
    </row>
    <row r="124" spans="9:9">
      <c r="I124" s="108"/>
    </row>
    <row r="125" spans="9:9">
      <c r="I125" s="108"/>
    </row>
    <row r="126" spans="9:9">
      <c r="I126" s="108"/>
    </row>
    <row r="127" spans="9:9">
      <c r="I127" s="108"/>
    </row>
    <row r="128" spans="9:9">
      <c r="I128" s="108"/>
    </row>
    <row r="129" spans="9:9">
      <c r="I129" s="108"/>
    </row>
    <row r="130" spans="9:9">
      <c r="I130" s="108"/>
    </row>
    <row r="131" spans="9:9">
      <c r="I131" s="108"/>
    </row>
    <row r="132" spans="9:9">
      <c r="I132" s="108"/>
    </row>
    <row r="133" spans="9:9">
      <c r="I133" s="108"/>
    </row>
    <row r="134" spans="9:9">
      <c r="I134" s="108"/>
    </row>
    <row r="135" spans="9:9">
      <c r="I135" s="108"/>
    </row>
    <row r="136" spans="9:9">
      <c r="I136" s="108"/>
    </row>
    <row r="137" spans="9:9">
      <c r="I137" s="108"/>
    </row>
    <row r="138" spans="9:9">
      <c r="I138" s="108"/>
    </row>
    <row r="139" spans="9:9">
      <c r="I139" s="108"/>
    </row>
    <row r="140" spans="9:9">
      <c r="I140" s="108"/>
    </row>
    <row r="141" spans="9:9">
      <c r="I141" s="108"/>
    </row>
    <row r="142" spans="9:9">
      <c r="I142" s="108"/>
    </row>
    <row r="143" spans="9:9">
      <c r="I143" s="108"/>
    </row>
    <row r="144" spans="9:9">
      <c r="I144" s="108"/>
    </row>
    <row r="145" spans="9:9">
      <c r="I145" s="108"/>
    </row>
    <row r="146" spans="9:9">
      <c r="I146" s="108"/>
    </row>
    <row r="147" spans="9:9">
      <c r="I147" s="108"/>
    </row>
    <row r="148" spans="9:9">
      <c r="I148" s="108"/>
    </row>
    <row r="149" spans="9:9">
      <c r="I149" s="108"/>
    </row>
    <row r="150" spans="9:9">
      <c r="I150" s="108"/>
    </row>
    <row r="151" spans="9:9">
      <c r="I151" s="108"/>
    </row>
    <row r="152" spans="9:9">
      <c r="I152" s="108"/>
    </row>
    <row r="153" spans="9:9">
      <c r="I153" s="108"/>
    </row>
    <row r="154" spans="9:9">
      <c r="I154" s="108"/>
    </row>
    <row r="155" spans="9:9">
      <c r="I155" s="108"/>
    </row>
    <row r="156" spans="9:9">
      <c r="I156" s="108"/>
    </row>
    <row r="157" spans="9:9">
      <c r="I157" s="108"/>
    </row>
    <row r="158" spans="9:9">
      <c r="I158" s="108"/>
    </row>
    <row r="159" spans="9:9">
      <c r="I159" s="108"/>
    </row>
    <row r="160" spans="9:9">
      <c r="I160" s="108"/>
    </row>
    <row r="161" spans="9:9">
      <c r="I161" s="108"/>
    </row>
    <row r="162" spans="9:9">
      <c r="I162" s="108"/>
    </row>
    <row r="163" spans="9:9">
      <c r="I163" s="108"/>
    </row>
    <row r="164" spans="9:9">
      <c r="I164" s="108"/>
    </row>
    <row r="165" spans="9:9">
      <c r="I165" s="108"/>
    </row>
    <row r="166" spans="9:9">
      <c r="I166" s="108"/>
    </row>
    <row r="167" spans="9:9">
      <c r="I167" s="108"/>
    </row>
    <row r="168" spans="9:9">
      <c r="I168" s="108"/>
    </row>
    <row r="169" spans="9:9">
      <c r="I169" s="108"/>
    </row>
    <row r="170" spans="9:9">
      <c r="I170" s="108"/>
    </row>
    <row r="171" spans="9:9">
      <c r="I171" s="108"/>
    </row>
    <row r="172" spans="9:9">
      <c r="I172" s="108"/>
    </row>
    <row r="173" spans="9:9">
      <c r="I173" s="108"/>
    </row>
    <row r="174" spans="9:9">
      <c r="I174" s="108"/>
    </row>
    <row r="175" spans="9:9">
      <c r="I175" s="108"/>
    </row>
    <row r="176" spans="9:9">
      <c r="I176" s="108"/>
    </row>
    <row r="177" spans="9:9">
      <c r="I177" s="108"/>
    </row>
    <row r="178" spans="9:9">
      <c r="I178" s="108"/>
    </row>
    <row r="179" spans="9:9">
      <c r="I179" s="108"/>
    </row>
    <row r="180" spans="9:9">
      <c r="I180" s="108"/>
    </row>
    <row r="181" spans="9:9">
      <c r="I181" s="108"/>
    </row>
    <row r="182" spans="9:9">
      <c r="I182" s="108"/>
    </row>
    <row r="183" spans="9:9">
      <c r="I183" s="108"/>
    </row>
    <row r="184" spans="9:9">
      <c r="I184" s="108"/>
    </row>
    <row r="185" spans="9:9">
      <c r="I185" s="108"/>
    </row>
    <row r="186" spans="9:9">
      <c r="I186" s="108"/>
    </row>
    <row r="187" spans="9:9">
      <c r="I187" s="108"/>
    </row>
    <row r="188" spans="9:9">
      <c r="I188" s="108"/>
    </row>
    <row r="189" spans="9:9">
      <c r="I189" s="108"/>
    </row>
    <row r="190" spans="9:9">
      <c r="I190" s="108"/>
    </row>
    <row r="191" spans="9:9">
      <c r="I191" s="108"/>
    </row>
    <row r="192" spans="9:9">
      <c r="I192" s="108"/>
    </row>
    <row r="193" spans="9:9">
      <c r="I193" s="108"/>
    </row>
    <row r="194" spans="9:9">
      <c r="I194" s="108"/>
    </row>
    <row r="195" spans="9:9">
      <c r="I195" s="108"/>
    </row>
    <row r="196" spans="9:9">
      <c r="I196" s="108"/>
    </row>
    <row r="197" spans="9:9">
      <c r="I197" s="108"/>
    </row>
    <row r="198" spans="9:9">
      <c r="I198" s="108"/>
    </row>
    <row r="199" spans="9:9">
      <c r="I199" s="108"/>
    </row>
    <row r="200" spans="9:9">
      <c r="I200" s="108"/>
    </row>
    <row r="201" spans="9:9">
      <c r="I201" s="108"/>
    </row>
    <row r="202" spans="9:9">
      <c r="I202" s="108"/>
    </row>
    <row r="203" spans="9:9">
      <c r="I203" s="108"/>
    </row>
    <row r="204" spans="9:9">
      <c r="I204" s="108"/>
    </row>
    <row r="205" spans="9:9">
      <c r="I205" s="108"/>
    </row>
    <row r="206" spans="9:9">
      <c r="I206" s="108"/>
    </row>
    <row r="207" spans="9:9">
      <c r="I207" s="108"/>
    </row>
    <row r="208" spans="9:9">
      <c r="I208" s="108"/>
    </row>
    <row r="209" spans="9:9">
      <c r="I209" s="108"/>
    </row>
    <row r="210" spans="9:9">
      <c r="I210" s="108"/>
    </row>
    <row r="211" spans="9:9">
      <c r="I211" s="108"/>
    </row>
    <row r="212" spans="9:9">
      <c r="I212" s="108"/>
    </row>
    <row r="213" spans="9:9">
      <c r="I213" s="108"/>
    </row>
    <row r="214" spans="9:9">
      <c r="I214" s="108"/>
    </row>
    <row r="215" spans="9:9">
      <c r="I215" s="108"/>
    </row>
    <row r="216" spans="9:9">
      <c r="I216" s="108"/>
    </row>
    <row r="217" spans="9:9">
      <c r="I217" s="108"/>
    </row>
    <row r="218" spans="9:9">
      <c r="I218" s="108"/>
    </row>
    <row r="219" spans="9:9">
      <c r="I219" s="108"/>
    </row>
    <row r="220" spans="9:9">
      <c r="I220" s="108"/>
    </row>
    <row r="221" spans="9:9">
      <c r="I221" s="108"/>
    </row>
    <row r="222" spans="9:9">
      <c r="I222" s="108"/>
    </row>
    <row r="223" spans="9:9">
      <c r="I223" s="108"/>
    </row>
    <row r="224" spans="9:9">
      <c r="I224" s="108"/>
    </row>
    <row r="225" spans="9:9">
      <c r="I225" s="108"/>
    </row>
    <row r="226" spans="9:9">
      <c r="I226" s="108"/>
    </row>
    <row r="227" spans="9:9">
      <c r="I227" s="108"/>
    </row>
    <row r="228" spans="9:9">
      <c r="I228" s="108"/>
    </row>
    <row r="229" spans="9:9">
      <c r="I229" s="108"/>
    </row>
    <row r="230" spans="9:9">
      <c r="I230" s="108"/>
    </row>
    <row r="231" spans="9:9">
      <c r="I231" s="108"/>
    </row>
    <row r="232" spans="9:9">
      <c r="I232" s="108"/>
    </row>
    <row r="233" spans="9:9">
      <c r="I233" s="108"/>
    </row>
    <row r="234" spans="9:9">
      <c r="I234" s="108"/>
    </row>
    <row r="235" spans="9:9">
      <c r="I235" s="108"/>
    </row>
    <row r="236" spans="9:9">
      <c r="I236" s="108"/>
    </row>
    <row r="237" spans="9:9">
      <c r="I237" s="108"/>
    </row>
    <row r="238" spans="9:9">
      <c r="I238" s="108"/>
    </row>
    <row r="239" spans="9:9">
      <c r="I239" s="108"/>
    </row>
    <row r="240" spans="9:9">
      <c r="I240" s="108"/>
    </row>
    <row r="241" spans="9:9">
      <c r="I241" s="108"/>
    </row>
    <row r="242" spans="9:9">
      <c r="I242" s="108"/>
    </row>
    <row r="243" spans="9:9">
      <c r="I243" s="108"/>
    </row>
    <row r="244" spans="9:9">
      <c r="I244" s="108"/>
    </row>
    <row r="245" spans="9:9">
      <c r="I245" s="108"/>
    </row>
    <row r="246" spans="9:9">
      <c r="I246" s="108"/>
    </row>
    <row r="247" spans="9:9">
      <c r="I247" s="108"/>
    </row>
    <row r="248" spans="9:9">
      <c r="I248" s="108"/>
    </row>
    <row r="249" spans="9:9">
      <c r="I249" s="108"/>
    </row>
    <row r="250" spans="9:9">
      <c r="I250" s="108"/>
    </row>
    <row r="251" spans="9:9">
      <c r="I251" s="108"/>
    </row>
    <row r="252" spans="9:9">
      <c r="I252" s="108"/>
    </row>
    <row r="253" spans="9:9">
      <c r="I253" s="108"/>
    </row>
    <row r="254" spans="9:9">
      <c r="I254" s="108"/>
    </row>
    <row r="255" spans="9:9">
      <c r="I255" s="108"/>
    </row>
    <row r="256" spans="9:9">
      <c r="I256" s="108"/>
    </row>
    <row r="257" spans="9:9">
      <c r="I257" s="108"/>
    </row>
    <row r="258" spans="9:9">
      <c r="I258" s="108"/>
    </row>
    <row r="259" spans="9:9">
      <c r="I259" s="108"/>
    </row>
    <row r="260" spans="9:9">
      <c r="I260" s="108"/>
    </row>
    <row r="261" spans="9:9">
      <c r="I261" s="108"/>
    </row>
    <row r="262" spans="9:9">
      <c r="I262" s="108"/>
    </row>
    <row r="263" spans="9:9">
      <c r="I263" s="108"/>
    </row>
    <row r="264" spans="9:9">
      <c r="I264" s="108"/>
    </row>
    <row r="265" spans="9:9">
      <c r="I265" s="108"/>
    </row>
    <row r="266" spans="9:9">
      <c r="I266" s="108"/>
    </row>
    <row r="267" spans="9:9">
      <c r="I267" s="108"/>
    </row>
    <row r="268" spans="9:9">
      <c r="I268" s="108"/>
    </row>
    <row r="269" spans="9:9">
      <c r="I269" s="108"/>
    </row>
    <row r="270" spans="9:9">
      <c r="I270" s="108"/>
    </row>
    <row r="271" spans="9:9">
      <c r="I271" s="108"/>
    </row>
    <row r="272" spans="9:9">
      <c r="I272" s="108"/>
    </row>
    <row r="273" spans="9:9">
      <c r="I273" s="108"/>
    </row>
    <row r="274" spans="9:9">
      <c r="I274" s="108"/>
    </row>
    <row r="275" spans="9:9">
      <c r="I275" s="108"/>
    </row>
    <row r="276" spans="9:9">
      <c r="I276" s="108"/>
    </row>
    <row r="277" spans="9:9">
      <c r="I277" s="108"/>
    </row>
    <row r="278" spans="9:9">
      <c r="I278" s="108"/>
    </row>
    <row r="279" spans="9:9">
      <c r="I279" s="108"/>
    </row>
    <row r="280" spans="9:9">
      <c r="I280" s="108"/>
    </row>
    <row r="281" spans="9:9">
      <c r="I281" s="108"/>
    </row>
    <row r="282" spans="9:9">
      <c r="I282" s="108"/>
    </row>
    <row r="283" spans="9:9">
      <c r="I283" s="108"/>
    </row>
    <row r="284" spans="9:9">
      <c r="I284" s="108"/>
    </row>
    <row r="285" spans="9:9">
      <c r="I285" s="108"/>
    </row>
    <row r="286" spans="9:9">
      <c r="I286" s="108"/>
    </row>
    <row r="287" spans="9:9">
      <c r="I287" s="108"/>
    </row>
    <row r="288" spans="9:9">
      <c r="I288" s="108"/>
    </row>
    <row r="289" spans="9:9">
      <c r="I289" s="108"/>
    </row>
    <row r="290" spans="9:9">
      <c r="I290" s="108"/>
    </row>
    <row r="291" spans="9:9">
      <c r="I291" s="108"/>
    </row>
    <row r="292" spans="9:9">
      <c r="I292" s="108"/>
    </row>
    <row r="293" spans="9:9">
      <c r="I293" s="108"/>
    </row>
    <row r="294" spans="9:9">
      <c r="I294" s="108"/>
    </row>
    <row r="295" spans="9:9">
      <c r="I295" s="108"/>
    </row>
    <row r="296" spans="9:9">
      <c r="I296" s="108"/>
    </row>
    <row r="297" spans="9:9">
      <c r="I297" s="108"/>
    </row>
    <row r="298" spans="9:9">
      <c r="I298" s="108"/>
    </row>
    <row r="299" spans="9:9">
      <c r="I299" s="108"/>
    </row>
    <row r="300" spans="9:9">
      <c r="I300" s="108"/>
    </row>
    <row r="301" spans="9:9">
      <c r="I301" s="108"/>
    </row>
  </sheetData>
  <mergeCells count="17">
    <mergeCell ref="B56:E56"/>
    <mergeCell ref="B57:E57"/>
    <mergeCell ref="A26:E26"/>
    <mergeCell ref="A28:F28"/>
    <mergeCell ref="G28:H28"/>
    <mergeCell ref="A51:E51"/>
    <mergeCell ref="B53:D53"/>
    <mergeCell ref="B55:E55"/>
    <mergeCell ref="A1:F1"/>
    <mergeCell ref="G1:H1"/>
    <mergeCell ref="I1:I4"/>
    <mergeCell ref="A2:F2"/>
    <mergeCell ref="G2:H2"/>
    <mergeCell ref="A3:F3"/>
    <mergeCell ref="G3:H3"/>
    <mergeCell ref="A4:F4"/>
    <mergeCell ref="G4:H4"/>
  </mergeCells>
  <conditionalFormatting sqref="C30:C39 C25">
    <cfRule type="cellIs" dxfId="52" priority="74" operator="lessThan">
      <formula>0</formula>
    </cfRule>
    <cfRule type="cellIs" dxfId="51" priority="75" operator="greaterThan">
      <formula>0</formula>
    </cfRule>
  </conditionalFormatting>
  <conditionalFormatting sqref="F51">
    <cfRule type="cellIs" dxfId="50" priority="72" operator="lessThan">
      <formula>0</formula>
    </cfRule>
    <cfRule type="cellIs" dxfId="49" priority="73" operator="greaterThan">
      <formula>0</formula>
    </cfRule>
  </conditionalFormatting>
  <conditionalFormatting sqref="F26">
    <cfRule type="cellIs" dxfId="48" priority="68" operator="lessThan">
      <formula>0</formula>
    </cfRule>
    <cfRule type="cellIs" dxfId="47" priority="69" operator="greaterThan">
      <formula>0</formula>
    </cfRule>
  </conditionalFormatting>
  <conditionalFormatting sqref="F53">
    <cfRule type="cellIs" dxfId="46" priority="70" operator="lessThan">
      <formula>0</formula>
    </cfRule>
    <cfRule type="cellIs" dxfId="45" priority="71" operator="greaterThan">
      <formula>0</formula>
    </cfRule>
  </conditionalFormatting>
  <conditionalFormatting sqref="C25">
    <cfRule type="containsText" dxfId="44" priority="67" operator="containsText" text="TBA">
      <formula>NOT(ISERROR(SEARCH("TBA",C25)))</formula>
    </cfRule>
  </conditionalFormatting>
  <conditionalFormatting sqref="C33">
    <cfRule type="containsText" dxfId="43" priority="64" operator="containsText" text="TBA">
      <formula>NOT(ISERROR(SEARCH("TBA",C33)))</formula>
    </cfRule>
  </conditionalFormatting>
  <conditionalFormatting sqref="F6">
    <cfRule type="cellIs" dxfId="42" priority="61" operator="lessThan">
      <formula>-1</formula>
    </cfRule>
    <cfRule type="cellIs" dxfId="41" priority="62" operator="greaterThan">
      <formula>1</formula>
    </cfRule>
  </conditionalFormatting>
  <conditionalFormatting sqref="F13">
    <cfRule type="cellIs" dxfId="40" priority="59" operator="lessThan">
      <formula>0</formula>
    </cfRule>
    <cfRule type="cellIs" dxfId="39" priority="60" operator="greaterThan">
      <formula>0</formula>
    </cfRule>
  </conditionalFormatting>
  <conditionalFormatting sqref="F30:F31">
    <cfRule type="cellIs" dxfId="38" priority="57" operator="lessThan">
      <formula>0</formula>
    </cfRule>
    <cfRule type="cellIs" dxfId="37" priority="58" operator="greaterThan">
      <formula>0</formula>
    </cfRule>
  </conditionalFormatting>
  <conditionalFormatting sqref="F34">
    <cfRule type="cellIs" dxfId="36" priority="55" operator="lessThan">
      <formula>0</formula>
    </cfRule>
    <cfRule type="cellIs" dxfId="35" priority="56" operator="greaterThan">
      <formula>0</formula>
    </cfRule>
  </conditionalFormatting>
  <conditionalFormatting sqref="F30:F34 F36:F45">
    <cfRule type="cellIs" dxfId="34" priority="53" operator="lessThan">
      <formula>0</formula>
    </cfRule>
    <cfRule type="cellIs" dxfId="33" priority="54" operator="greaterThan">
      <formula>0</formula>
    </cfRule>
  </conditionalFormatting>
  <conditionalFormatting sqref="C40:C41 C50">
    <cfRule type="cellIs" dxfId="32" priority="49" operator="lessThan">
      <formula>0</formula>
    </cfRule>
    <cfRule type="cellIs" dxfId="31" priority="50" operator="greaterThan">
      <formula>0</formula>
    </cfRule>
  </conditionalFormatting>
  <conditionalFormatting sqref="C40:C41 C50">
    <cfRule type="containsText" dxfId="30" priority="48" operator="containsText" text="TBA">
      <formula>NOT(ISERROR(SEARCH("TBA",C40)))</formula>
    </cfRule>
  </conditionalFormatting>
  <conditionalFormatting sqref="C42:C45 C48:C49">
    <cfRule type="cellIs" dxfId="29" priority="43" operator="lessThan">
      <formula>0</formula>
    </cfRule>
    <cfRule type="cellIs" dxfId="28" priority="44" operator="greaterThan">
      <formula>0</formula>
    </cfRule>
  </conditionalFormatting>
  <conditionalFormatting sqref="F43">
    <cfRule type="cellIs" dxfId="27" priority="41" operator="lessThan">
      <formula>0</formula>
    </cfRule>
    <cfRule type="cellIs" dxfId="26" priority="42" operator="greaterThan">
      <formula>0</formula>
    </cfRule>
  </conditionalFormatting>
  <conditionalFormatting sqref="F35">
    <cfRule type="cellIs" dxfId="25" priority="39" operator="lessThan">
      <formula>0</formula>
    </cfRule>
    <cfRule type="cellIs" dxfId="24" priority="40" operator="greaterThan">
      <formula>0</formula>
    </cfRule>
  </conditionalFormatting>
  <conditionalFormatting sqref="F35">
    <cfRule type="cellIs" dxfId="23" priority="37" operator="lessThan">
      <formula>0</formula>
    </cfRule>
    <cfRule type="cellIs" dxfId="22" priority="38" operator="greaterThan">
      <formula>0</formula>
    </cfRule>
  </conditionalFormatting>
  <conditionalFormatting sqref="F48">
    <cfRule type="cellIs" dxfId="21" priority="35" operator="lessThan">
      <formula>0</formula>
    </cfRule>
    <cfRule type="cellIs" dxfId="20" priority="36" operator="greaterThan">
      <formula>0</formula>
    </cfRule>
  </conditionalFormatting>
  <conditionalFormatting sqref="F48">
    <cfRule type="cellIs" dxfId="19" priority="33" operator="lessThan">
      <formula>0</formula>
    </cfRule>
    <cfRule type="cellIs" dxfId="18" priority="34" operator="greaterThan">
      <formula>0</formula>
    </cfRule>
  </conditionalFormatting>
  <conditionalFormatting sqref="F56">
    <cfRule type="cellIs" dxfId="17" priority="31" operator="lessThan">
      <formula>0</formula>
    </cfRule>
    <cfRule type="cellIs" dxfId="16" priority="32" operator="greaterThan">
      <formula>0</formula>
    </cfRule>
  </conditionalFormatting>
  <conditionalFormatting sqref="F56">
    <cfRule type="cellIs" dxfId="15" priority="29" operator="lessThan">
      <formula>0</formula>
    </cfRule>
    <cfRule type="cellIs" dxfId="14" priority="30" operator="greaterThan">
      <formula>0</formula>
    </cfRule>
  </conditionalFormatting>
  <conditionalFormatting sqref="C24">
    <cfRule type="cellIs" dxfId="13" priority="17" operator="lessThan">
      <formula>0</formula>
    </cfRule>
    <cfRule type="cellIs" dxfId="12" priority="18" operator="greaterThan">
      <formula>0</formula>
    </cfRule>
  </conditionalFormatting>
  <conditionalFormatting sqref="C46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F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F47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C47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F47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C6:C23">
    <cfRule type="cellIs" dxfId="1" priority="1" operator="lessThan">
      <formula>0</formula>
    </cfRule>
    <cfRule type="cellIs" dxfId="0" priority="2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1" fitToHeight="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tatus" prompt="Select from list">
          <x14:formula1>
            <xm:f>[1]List!#REF!</xm:f>
          </x14:formula1>
          <xm:sqref>G6:H25 D6:D25 D30:D50 G30:H50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Monthly ECI Report</vt:lpstr>
      <vt:lpstr>Margin Pathway</vt:lpstr>
      <vt:lpstr>Client VE Target</vt:lpstr>
      <vt:lpstr>'Client VE Target'!Print_Area</vt:lpstr>
      <vt:lpstr>'Margin Pathway'!Print_Area</vt:lpstr>
      <vt:lpstr>'Monthly ECI Report'!Print_Area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2022-07-25T05:12:22Z</dcterms:modified>
</cp:coreProperties>
</file>