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ore4servicecom.sharepoint.com/sites/Core4Aus2/Shared Documents/PROJECTS/2.0_LIVE/J1159 - 48402 - CURRIMUNDI HOTEL - ACCOMODATION REFURBISHMENT/2. SUPPLIERS AND SUBCONTRACTORS/"/>
    </mc:Choice>
  </mc:AlternateContent>
  <xr:revisionPtr revIDLastSave="2103" documentId="8_{0337B367-3E47-4342-9B9A-99A78457911A}" xr6:coauthVersionLast="47" xr6:coauthVersionMax="47" xr10:uidLastSave="{2873C2D4-0DA2-4511-9CA6-940D81C19D56}"/>
  <bookViews>
    <workbookView xWindow="28680" yWindow="-105" windowWidth="29040" windowHeight="15720" activeTab="6" xr2:uid="{D09CCA7E-E7D8-4A7B-ADE0-C8FCABE34D59}"/>
  </bookViews>
  <sheets>
    <sheet name="FF&amp;E" sheetId="5" r:id="rId1"/>
    <sheet name="SUBCONTRACTOR" sheetId="6" r:id="rId2"/>
    <sheet name="HIRE SCHEDULE" sheetId="7" r:id="rId3"/>
    <sheet name="CARPET T.O." sheetId="8" r:id="rId4"/>
    <sheet name="S.BACK T.O." sheetId="9" r:id="rId5"/>
    <sheet name="RnM.1" sheetId="10" r:id="rId6"/>
    <sheet name="RnM.2" sheetId="15" r:id="rId7"/>
    <sheet name="Sheet2" sheetId="13" r:id="rId8"/>
    <sheet name="Accomodation" sheetId="12" r:id="rId9"/>
  </sheets>
  <functionGroups builtInGroupCount="19"/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29" i="6" l="1"/>
  <c r="U29" i="6"/>
  <c r="S27" i="6"/>
  <c r="S28" i="6" s="1"/>
  <c r="AH29" i="6" s="1"/>
  <c r="AH27" i="6"/>
  <c r="AH28" i="6" s="1"/>
  <c r="Z40" i="6"/>
  <c r="U40" i="6"/>
  <c r="Q39" i="6"/>
  <c r="S38" i="6" s="1"/>
  <c r="S39" i="6" s="1"/>
  <c r="AH38" i="6"/>
  <c r="AH39" i="6" s="1"/>
  <c r="V99" i="5"/>
  <c r="AI97" i="5"/>
  <c r="AI98" i="5" s="1"/>
  <c r="T97" i="5"/>
  <c r="T98" i="5" s="1"/>
  <c r="AI99" i="5" s="1"/>
  <c r="V78" i="5"/>
  <c r="AI76" i="5"/>
  <c r="AI77" i="5" s="1"/>
  <c r="T76" i="5"/>
  <c r="T77" i="5" s="1"/>
  <c r="AI78" i="5" s="1"/>
  <c r="AH40" i="6" l="1"/>
  <c r="Z45" i="6"/>
  <c r="U45" i="6"/>
  <c r="AH43" i="6"/>
  <c r="AH44" i="6" s="1"/>
  <c r="S43" i="6"/>
  <c r="S44" i="6" s="1"/>
  <c r="AH45" i="6" s="1"/>
  <c r="F38" i="13"/>
  <c r="F41" i="13" s="1"/>
  <c r="G38" i="13"/>
  <c r="E36" i="13"/>
  <c r="E35" i="13"/>
  <c r="E38" i="13" s="1"/>
  <c r="AE6" i="15"/>
  <c r="AE23" i="15"/>
  <c r="AE22" i="15"/>
  <c r="AE4" i="15"/>
  <c r="AE3" i="15"/>
  <c r="B29" i="13"/>
  <c r="Z72" i="6"/>
  <c r="U72" i="6"/>
  <c r="S70" i="6"/>
  <c r="S71" i="6" s="1"/>
  <c r="AH70" i="6"/>
  <c r="AH71" i="6" s="1"/>
  <c r="B31" i="13"/>
  <c r="B27" i="13"/>
  <c r="V68" i="5"/>
  <c r="R67" i="5"/>
  <c r="T66" i="5" s="1"/>
  <c r="T67" i="5" s="1"/>
  <c r="AI66" i="5"/>
  <c r="AI67" i="5" s="1"/>
  <c r="V65" i="5"/>
  <c r="R64" i="5"/>
  <c r="T63" i="5" s="1"/>
  <c r="T64" i="5" s="1"/>
  <c r="AI63" i="5"/>
  <c r="AI64" i="5" s="1"/>
  <c r="V61" i="5"/>
  <c r="T59" i="5"/>
  <c r="T60" i="5" s="1"/>
  <c r="AI59" i="5"/>
  <c r="AI60" i="5" s="1"/>
  <c r="R57" i="5"/>
  <c r="Z28" i="7"/>
  <c r="U28" i="7"/>
  <c r="Q27" i="7"/>
  <c r="AH26" i="7"/>
  <c r="AH27" i="7" s="1"/>
  <c r="S26" i="7"/>
  <c r="S27" i="7" s="1"/>
  <c r="Z36" i="7"/>
  <c r="U36" i="7"/>
  <c r="Q35" i="7"/>
  <c r="AH34" i="7"/>
  <c r="AH35" i="7" s="1"/>
  <c r="S34" i="7"/>
  <c r="S35" i="7" s="1"/>
  <c r="Z41" i="7"/>
  <c r="U41" i="7"/>
  <c r="AH39" i="7"/>
  <c r="AH40" i="7" s="1"/>
  <c r="S39" i="7"/>
  <c r="S40" i="7" s="1"/>
  <c r="Z33" i="7"/>
  <c r="U33" i="7"/>
  <c r="Q32" i="7"/>
  <c r="S31" i="7" s="1"/>
  <c r="S32" i="7" s="1"/>
  <c r="AH31" i="7"/>
  <c r="AH32" i="7" s="1"/>
  <c r="Z25" i="7"/>
  <c r="U25" i="7"/>
  <c r="Q24" i="7"/>
  <c r="S23" i="7" s="1"/>
  <c r="S24" i="7" s="1"/>
  <c r="AH23" i="7"/>
  <c r="AH24" i="7" s="1"/>
  <c r="Z22" i="7"/>
  <c r="U22" i="7"/>
  <c r="Q21" i="7"/>
  <c r="AH20" i="7"/>
  <c r="AH21" i="7" s="1"/>
  <c r="S20" i="7"/>
  <c r="S21" i="7" s="1"/>
  <c r="G16" i="13"/>
  <c r="U37" i="6"/>
  <c r="F6" i="13"/>
  <c r="H3" i="13"/>
  <c r="H6" i="13" s="1"/>
  <c r="Z67" i="6"/>
  <c r="U67" i="6"/>
  <c r="Q66" i="6"/>
  <c r="S65" i="6" s="1"/>
  <c r="S66" i="6" s="1"/>
  <c r="AH65" i="6"/>
  <c r="AH66" i="6" s="1"/>
  <c r="Z64" i="6"/>
  <c r="U64" i="6"/>
  <c r="Q63" i="6"/>
  <c r="S62" i="6" s="1"/>
  <c r="S63" i="6" s="1"/>
  <c r="AH62" i="6"/>
  <c r="AH63" i="6" s="1"/>
  <c r="Z59" i="6"/>
  <c r="U59" i="6"/>
  <c r="Q58" i="6"/>
  <c r="S57" i="6" s="1"/>
  <c r="S58" i="6" s="1"/>
  <c r="AH57" i="6"/>
  <c r="AH58" i="6" s="1"/>
  <c r="U56" i="6"/>
  <c r="AH54" i="6"/>
  <c r="AH55" i="6" s="1"/>
  <c r="S54" i="6"/>
  <c r="S55" i="6" s="1"/>
  <c r="Z53" i="6"/>
  <c r="U53" i="6"/>
  <c r="Q52" i="6"/>
  <c r="S51" i="6" s="1"/>
  <c r="S52" i="6" s="1"/>
  <c r="AH51" i="6"/>
  <c r="AH52" i="6" s="1"/>
  <c r="Z50" i="6"/>
  <c r="U50" i="6"/>
  <c r="Q49" i="6"/>
  <c r="AH48" i="6"/>
  <c r="AH49" i="6" s="1"/>
  <c r="S48" i="6"/>
  <c r="S49" i="6" s="1"/>
  <c r="Z37" i="6"/>
  <c r="AH35" i="6"/>
  <c r="AH36" i="6" s="1"/>
  <c r="S35" i="6"/>
  <c r="S36" i="6" s="1"/>
  <c r="Z34" i="6"/>
  <c r="U34" i="6"/>
  <c r="AH32" i="6"/>
  <c r="AH33" i="6" s="1"/>
  <c r="S32" i="6"/>
  <c r="S33" i="6" s="1"/>
  <c r="AH34" i="6" l="1"/>
  <c r="AH50" i="6"/>
  <c r="AH56" i="6"/>
  <c r="AH53" i="6"/>
  <c r="AH37" i="6"/>
  <c r="AH72" i="6"/>
  <c r="AH67" i="6"/>
  <c r="AH64" i="6"/>
  <c r="H8" i="13"/>
  <c r="H10" i="13" s="1"/>
  <c r="G19" i="13" s="1"/>
  <c r="AI68" i="5"/>
  <c r="AH36" i="7"/>
  <c r="AI65" i="5"/>
  <c r="AI61" i="5"/>
  <c r="AH28" i="7"/>
  <c r="AH25" i="7"/>
  <c r="AH22" i="7"/>
  <c r="AH41" i="7"/>
  <c r="AH33" i="7"/>
  <c r="AH59" i="6"/>
  <c r="Z26" i="6"/>
  <c r="U26" i="6"/>
  <c r="AH24" i="6"/>
  <c r="AH25" i="6" s="1"/>
  <c r="S24" i="6"/>
  <c r="S25" i="6" s="1"/>
  <c r="Z23" i="6"/>
  <c r="U23" i="6"/>
  <c r="S21" i="6"/>
  <c r="S22" i="6" s="1"/>
  <c r="AH21" i="6"/>
  <c r="AH22" i="6" s="1"/>
  <c r="AH23" i="6" l="1"/>
  <c r="AH26" i="6"/>
  <c r="V58" i="5"/>
  <c r="T56" i="5"/>
  <c r="T57" i="5" s="1"/>
  <c r="AI56" i="5"/>
  <c r="AI57" i="5" s="1"/>
  <c r="B11" i="13"/>
  <c r="AB3" i="15"/>
  <c r="AB4" i="15"/>
  <c r="AB5" i="15"/>
  <c r="AB6" i="15"/>
  <c r="AB7" i="15"/>
  <c r="AB8" i="15"/>
  <c r="AB9" i="15"/>
  <c r="AB10" i="15"/>
  <c r="AB11" i="15"/>
  <c r="AB12" i="15"/>
  <c r="AB13" i="15"/>
  <c r="AB14" i="15"/>
  <c r="AB15" i="15"/>
  <c r="AB16" i="15"/>
  <c r="AB17" i="15"/>
  <c r="AB18" i="15"/>
  <c r="AB19" i="15"/>
  <c r="AE19" i="15" s="1"/>
  <c r="AE26" i="15" s="1"/>
  <c r="AB20" i="15"/>
  <c r="AB21" i="15"/>
  <c r="AB22" i="15"/>
  <c r="AB23" i="15"/>
  <c r="AB24" i="15"/>
  <c r="AB25" i="15"/>
  <c r="AB26" i="15"/>
  <c r="AB27" i="15"/>
  <c r="AB28" i="15"/>
  <c r="AB29" i="15"/>
  <c r="AB30" i="15"/>
  <c r="AB2" i="15"/>
  <c r="B36" i="10"/>
  <c r="V89" i="5"/>
  <c r="R88" i="5"/>
  <c r="T87" i="5" s="1"/>
  <c r="T88" i="5" s="1"/>
  <c r="AI87" i="5"/>
  <c r="AI88" i="5" s="1"/>
  <c r="V81" i="5"/>
  <c r="R80" i="5"/>
  <c r="T79" i="5" s="1"/>
  <c r="T80" i="5" s="1"/>
  <c r="AI79" i="5"/>
  <c r="AI80" i="5" s="1"/>
  <c r="V75" i="5"/>
  <c r="T73" i="5"/>
  <c r="T74" i="5" s="1"/>
  <c r="AI73" i="5"/>
  <c r="AI74" i="5" s="1"/>
  <c r="V72" i="5"/>
  <c r="R71" i="5"/>
  <c r="T70" i="5" s="1"/>
  <c r="T71" i="5" s="1"/>
  <c r="AI70" i="5"/>
  <c r="AI71" i="5" s="1"/>
  <c r="V29" i="5"/>
  <c r="R28" i="5"/>
  <c r="T27" i="5" s="1"/>
  <c r="T28" i="5" s="1"/>
  <c r="AI27" i="5"/>
  <c r="AI28" i="5" s="1"/>
  <c r="G8" i="12"/>
  <c r="G5" i="12"/>
  <c r="G4" i="12"/>
  <c r="G3" i="12"/>
  <c r="V94" i="5"/>
  <c r="R93" i="5"/>
  <c r="T92" i="5" s="1"/>
  <c r="T93" i="5" s="1"/>
  <c r="AI92" i="5"/>
  <c r="AI93" i="5" s="1"/>
  <c r="AA33" i="10"/>
  <c r="Z33" i="10"/>
  <c r="Y33" i="10"/>
  <c r="X33" i="10"/>
  <c r="W33" i="10"/>
  <c r="V33" i="10"/>
  <c r="U33" i="10"/>
  <c r="T33" i="10"/>
  <c r="S33" i="10"/>
  <c r="R33" i="10"/>
  <c r="Q33" i="10"/>
  <c r="P33" i="10"/>
  <c r="O33" i="10"/>
  <c r="N33" i="10"/>
  <c r="M33" i="10"/>
  <c r="L33" i="10"/>
  <c r="K33" i="10"/>
  <c r="J33" i="10"/>
  <c r="I33" i="10"/>
  <c r="H33" i="10"/>
  <c r="G33" i="10"/>
  <c r="F33" i="10"/>
  <c r="E33" i="10"/>
  <c r="D33" i="10"/>
  <c r="C33" i="10"/>
  <c r="B33" i="10"/>
  <c r="V26" i="5"/>
  <c r="R25" i="5"/>
  <c r="T24" i="5" s="1"/>
  <c r="T25" i="5" s="1"/>
  <c r="AI24" i="5"/>
  <c r="AI25" i="5" s="1"/>
  <c r="D3" i="9"/>
  <c r="D4" i="9"/>
  <c r="D5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" i="9"/>
  <c r="D28" i="9"/>
  <c r="D3" i="8"/>
  <c r="D30" i="8" s="1"/>
  <c r="D32" i="8" s="1"/>
  <c r="D4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" i="8"/>
  <c r="V50" i="5"/>
  <c r="R49" i="5"/>
  <c r="T48" i="5" s="1"/>
  <c r="T49" i="5" s="1"/>
  <c r="AI48" i="5"/>
  <c r="AI49" i="5" s="1"/>
  <c r="V47" i="5"/>
  <c r="R46" i="5"/>
  <c r="T45" i="5" s="1"/>
  <c r="T46" i="5" s="1"/>
  <c r="AI45" i="5"/>
  <c r="AI46" i="5" s="1"/>
  <c r="V44" i="5"/>
  <c r="R43" i="5"/>
  <c r="T42" i="5" s="1"/>
  <c r="T43" i="5" s="1"/>
  <c r="AI42" i="5"/>
  <c r="AI43" i="5" s="1"/>
  <c r="V41" i="5"/>
  <c r="R40" i="5"/>
  <c r="T39" i="5" s="1"/>
  <c r="T40" i="5" s="1"/>
  <c r="AI39" i="5"/>
  <c r="AI40" i="5" s="1"/>
  <c r="V86" i="5"/>
  <c r="R85" i="5"/>
  <c r="T84" i="5" s="1"/>
  <c r="T85" i="5" s="1"/>
  <c r="AI84" i="5"/>
  <c r="AI85" i="5" s="1"/>
  <c r="V35" i="5"/>
  <c r="R34" i="5"/>
  <c r="T33" i="5" s="1"/>
  <c r="T34" i="5" s="1"/>
  <c r="AI33" i="5"/>
  <c r="AI34" i="5" s="1"/>
  <c r="AI81" i="5" l="1"/>
  <c r="AI58" i="5"/>
  <c r="AI89" i="5"/>
  <c r="AI75" i="5"/>
  <c r="AI50" i="5"/>
  <c r="AI72" i="5"/>
  <c r="AI29" i="5"/>
  <c r="AI94" i="5"/>
  <c r="AI26" i="5"/>
  <c r="AI47" i="5"/>
  <c r="D30" i="9"/>
  <c r="D32" i="9" s="1"/>
  <c r="AI44" i="5"/>
  <c r="AI41" i="5"/>
  <c r="AI35" i="5"/>
  <c r="AI86" i="5"/>
  <c r="V53" i="5"/>
  <c r="R52" i="5"/>
  <c r="T51" i="5" s="1"/>
  <c r="T52" i="5" s="1"/>
  <c r="AI51" i="5"/>
  <c r="AI52" i="5" s="1"/>
  <c r="V23" i="5"/>
  <c r="R22" i="5"/>
  <c r="T21" i="5" s="1"/>
  <c r="T22" i="5" s="1"/>
  <c r="AI21" i="5"/>
  <c r="AI22" i="5" s="1"/>
  <c r="R2" i="5"/>
  <c r="Z17" i="7"/>
  <c r="U17" i="7"/>
  <c r="Q16" i="7"/>
  <c r="S15" i="7" s="1"/>
  <c r="S16" i="7" s="1"/>
  <c r="AH15" i="7"/>
  <c r="AH16" i="7" s="1"/>
  <c r="Z17" i="6"/>
  <c r="U17" i="6"/>
  <c r="Q16" i="6"/>
  <c r="S15" i="6" s="1"/>
  <c r="S16" i="6" s="1"/>
  <c r="AH15" i="6"/>
  <c r="AH16" i="6" s="1"/>
  <c r="AI53" i="5" l="1"/>
  <c r="AI23" i="5"/>
  <c r="AH17" i="7"/>
  <c r="AH17" i="6"/>
  <c r="V17" i="5" l="1"/>
  <c r="R16" i="5"/>
  <c r="AI15" i="5"/>
  <c r="AI16" i="5" s="1"/>
  <c r="T15" i="5" l="1"/>
  <c r="T16" i="5" s="1"/>
  <c r="AI17" i="5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<sst xmlns="http://schemas.openxmlformats.org/spreadsheetml/2006/main" count="3527" uniqueCount="425">
  <si>
    <t>NOT RECEIVED</t>
  </si>
  <si>
    <t>PROJECT FF&amp;E PROCUREMENT SPREADSHEET</t>
  </si>
  <si>
    <t>ORDERED</t>
  </si>
  <si>
    <t>IN PROGRESS</t>
  </si>
  <si>
    <t>IN TRANSIT</t>
  </si>
  <si>
    <t>PARTIALLY PAID</t>
  </si>
  <si>
    <t>PROJECT COMMENCEMENT:</t>
  </si>
  <si>
    <t>DELIVERED</t>
  </si>
  <si>
    <t>PAID</t>
  </si>
  <si>
    <t>STAGED WORKS:</t>
  </si>
  <si>
    <t>CATEGORY</t>
  </si>
  <si>
    <t>ITEM / DESCRIPTION</t>
  </si>
  <si>
    <t>IMAGE</t>
  </si>
  <si>
    <t>SUPPLIER DETAILS</t>
  </si>
  <si>
    <t>ACTUAL COSTINGS</t>
  </si>
  <si>
    <t>BUDGET ALLOCATION</t>
  </si>
  <si>
    <t>QUOTE DETAILS</t>
  </si>
  <si>
    <t>PURCHASE DETAILS</t>
  </si>
  <si>
    <t>NOTES</t>
  </si>
  <si>
    <t>GST</t>
  </si>
  <si>
    <t>ACTIVE</t>
  </si>
  <si>
    <t>ON-HOLD</t>
  </si>
  <si>
    <t>COMPLETED</t>
  </si>
  <si>
    <t>ATTENDANCE DETAILS</t>
  </si>
  <si>
    <t>RECEIVED</t>
  </si>
  <si>
    <t>AWAITING COLLECTION</t>
  </si>
  <si>
    <t>RETURNED</t>
  </si>
  <si>
    <t>PAYMENT STATUS</t>
  </si>
  <si>
    <t>QUOTE 
STATUS</t>
  </si>
  <si>
    <t>QUOTE STATUS KEY</t>
  </si>
  <si>
    <t>UNSENT</t>
  </si>
  <si>
    <t>AWAITING RESPONSE</t>
  </si>
  <si>
    <t>NO RESPONSE</t>
  </si>
  <si>
    <t>PAYMENT STATUS KEY</t>
  </si>
  <si>
    <t>ACCEPTED</t>
  </si>
  <si>
    <t>SUMMARY</t>
  </si>
  <si>
    <t>[CLEAR]</t>
  </si>
  <si>
    <t>UOM</t>
  </si>
  <si>
    <t>QTY /</t>
  </si>
  <si>
    <t>NAME:</t>
  </si>
  <si>
    <t>ID/SKU:</t>
  </si>
  <si>
    <t>LINK:</t>
  </si>
  <si>
    <t>PHONE:</t>
  </si>
  <si>
    <t>EMAIL:</t>
  </si>
  <si>
    <t>EST. QTY/UOM:</t>
  </si>
  <si>
    <t>EST. TOTAL:</t>
  </si>
  <si>
    <t>EST. UNIT:</t>
  </si>
  <si>
    <t>DATE SENT:</t>
  </si>
  <si>
    <t>VALID UNTIL:</t>
  </si>
  <si>
    <t>VERSION #:</t>
  </si>
  <si>
    <t>QUOTE #:</t>
  </si>
  <si>
    <t>PO #:</t>
  </si>
  <si>
    <t>DUE DATE:</t>
  </si>
  <si>
    <t>INV #:</t>
  </si>
  <si>
    <t>PPAR</t>
  </si>
  <si>
    <t>CCPF</t>
  </si>
  <si>
    <t>LEAD TIME:</t>
  </si>
  <si>
    <t>EXPECTED:</t>
  </si>
  <si>
    <t>ACTUAL:</t>
  </si>
  <si>
    <t>PROJECT NAME/NUMBER:</t>
  </si>
  <si>
    <t>SITE ADDRESS:</t>
  </si>
  <si>
    <t>CLIENT:</t>
  </si>
  <si>
    <t>PROJECT COMPLETION:</t>
  </si>
  <si>
    <t>ATTENDANCE STATUS</t>
  </si>
  <si>
    <t>ATTENDANCE STATUS KEY</t>
  </si>
  <si>
    <t>PROJECT SUBCONTRACTOR PROCUREMENT SPREADSHEET</t>
  </si>
  <si>
    <t>SUBCONTRACTOR DETAILS</t>
  </si>
  <si>
    <t>START:</t>
  </si>
  <si>
    <t>END:</t>
  </si>
  <si>
    <t>TOTAL:</t>
  </si>
  <si>
    <t>HIRE 
STATUS</t>
  </si>
  <si>
    <t>HIRE DETAILS</t>
  </si>
  <si>
    <t>HIRE STATUS KEY</t>
  </si>
  <si>
    <t>PROJECT HIRE PROCUREMENT SPREADSHEET</t>
  </si>
  <si>
    <t>SITE CONTACT:</t>
  </si>
  <si>
    <r>
      <rPr>
        <b/>
        <sz val="11"/>
        <color theme="1"/>
        <rFont val="Arial"/>
        <family val="2"/>
      </rPr>
      <t xml:space="preserve">UNIT COST </t>
    </r>
    <r>
      <rPr>
        <sz val="11"/>
        <color theme="1"/>
        <rFont val="Arial"/>
        <family val="2"/>
      </rPr>
      <t xml:space="preserve">
</t>
    </r>
    <r>
      <rPr>
        <sz val="9"/>
        <color theme="1"/>
        <rFont val="Arial"/>
        <family val="2"/>
      </rPr>
      <t>(ex GST)</t>
    </r>
  </si>
  <si>
    <r>
      <rPr>
        <b/>
        <sz val="11"/>
        <color theme="1"/>
        <rFont val="Arial"/>
        <family val="2"/>
      </rPr>
      <t>SUBTOTAL</t>
    </r>
    <r>
      <rPr>
        <sz val="11"/>
        <color theme="1"/>
        <rFont val="Arial"/>
        <family val="2"/>
      </rPr>
      <t xml:space="preserve"> 
</t>
    </r>
    <r>
      <rPr>
        <sz val="9"/>
        <color theme="1"/>
        <rFont val="Arial"/>
        <family val="2"/>
      </rPr>
      <t>(ex GST)</t>
    </r>
  </si>
  <si>
    <r>
      <t xml:space="preserve">TOTAL COST
</t>
    </r>
    <r>
      <rPr>
        <b/>
        <sz val="9"/>
        <rFont val="Arial"/>
        <family val="2"/>
      </rPr>
      <t>(incl GST)</t>
    </r>
  </si>
  <si>
    <r>
      <t xml:space="preserve">DELIVERY
</t>
    </r>
    <r>
      <rPr>
        <sz val="9"/>
        <color theme="1"/>
        <rFont val="Arial"/>
        <family val="2"/>
      </rPr>
      <t>(ex GST)</t>
    </r>
  </si>
  <si>
    <t>NOT ORDERED</t>
  </si>
  <si>
    <t>NOT CONTRACTED</t>
  </si>
  <si>
    <t>CONTRACTED</t>
  </si>
  <si>
    <t>NOT HIRED</t>
  </si>
  <si>
    <t>SUBCONTRACTOR DESCRIPTION</t>
  </si>
  <si>
    <t>HOW TO USE THIS TEMPLATE (COPY THE BELOW ROWS WHEN CREATING NEW LINES)</t>
  </si>
  <si>
    <t>DISPATCH STATUS</t>
  </si>
  <si>
    <t>DISPATCH STATUS KEY</t>
  </si>
  <si>
    <t>DISPATCH DETAILS</t>
  </si>
  <si>
    <t>ESTIMATED COSTINGS</t>
  </si>
  <si>
    <r>
      <rPr>
        <b/>
        <sz val="11"/>
        <color theme="1"/>
        <rFont val="Arial"/>
        <family val="2"/>
      </rPr>
      <t>UNIT COST</t>
    </r>
    <r>
      <rPr>
        <sz val="11"/>
        <color theme="1"/>
        <rFont val="Arial"/>
        <family val="2"/>
      </rPr>
      <t xml:space="preserve">
</t>
    </r>
    <r>
      <rPr>
        <sz val="9"/>
        <color theme="1"/>
        <rFont val="Arial"/>
        <family val="2"/>
      </rPr>
      <t>(ex GST)</t>
    </r>
  </si>
  <si>
    <t>QUOTE</t>
  </si>
  <si>
    <t>SENT:</t>
  </si>
  <si>
    <t>RECEIVED:</t>
  </si>
  <si>
    <t>INVOICE</t>
  </si>
  <si>
    <t>SUBMITTED:</t>
  </si>
  <si>
    <t>FORM:</t>
  </si>
  <si>
    <t>VARIANCE</t>
  </si>
  <si>
    <t>PURCHASE</t>
  </si>
  <si>
    <t>INVOICE DETAILS</t>
  </si>
  <si>
    <t>PAID ON ACCOUNT</t>
  </si>
  <si>
    <t>REJECTED TO QUOTE</t>
  </si>
  <si>
    <t>SCHEDULED</t>
  </si>
  <si>
    <t>ON-HIRE</t>
  </si>
  <si>
    <t>JXXXX - YYYYY - JOB NAME - JOB DESCRIPTION</t>
  </si>
  <si>
    <t>PROJECT NUMBER/NAME:</t>
  </si>
  <si>
    <t>V 1.0</t>
  </si>
  <si>
    <t>DOCUMENT VERSION:</t>
  </si>
  <si>
    <t>LAST MODIFIED:</t>
  </si>
  <si>
    <t>24.04.24</t>
  </si>
  <si>
    <t>48402 - CURRIMUNDI HOTEL ACCOMODATION REFURBISHMENT</t>
  </si>
  <si>
    <t>32 BUDERIM STREET, CURRIMUNDI QLD 4551</t>
  </si>
  <si>
    <t>AVC / QVC</t>
  </si>
  <si>
    <t>ELECTRICAL FIXTURES &amp; FITTINGS</t>
  </si>
  <si>
    <t>LIGHTING</t>
  </si>
  <si>
    <t>PLUMBING FIXTURES &amp; FITTINGS</t>
  </si>
  <si>
    <t>FLOOR, WALL AND CEILING FINISHES</t>
  </si>
  <si>
    <t>TILES</t>
  </si>
  <si>
    <t>SHOWER FIXTURES AND FITTINGS</t>
  </si>
  <si>
    <t>PIECE</t>
  </si>
  <si>
    <t>M2</t>
  </si>
  <si>
    <t xml:space="preserve">National Tiles, Christian Aquilina </t>
  </si>
  <si>
    <t>0449 808 141</t>
  </si>
  <si>
    <t>caquilina@nationaltiles.com.au</t>
  </si>
  <si>
    <t>*Pricing obtained online (suppliers website) 24.04.24, pricing excludes trade discount (confirmed with offical quotation).</t>
  </si>
  <si>
    <r>
      <t xml:space="preserve">FT.1: Floor Tile, 
</t>
    </r>
    <r>
      <rPr>
        <sz val="11"/>
        <color theme="1"/>
        <rFont val="Arial"/>
        <family val="2"/>
      </rPr>
      <t>Bedroom / Living Room.</t>
    </r>
  </si>
  <si>
    <t>Right Floors</t>
  </si>
  <si>
    <r>
      <t xml:space="preserve">WL.1: Wall Light, 
</t>
    </r>
    <r>
      <rPr>
        <sz val="11"/>
        <color theme="1"/>
        <rFont val="Arial"/>
        <family val="2"/>
      </rPr>
      <t>Bedroom / Headboard Lights.</t>
    </r>
  </si>
  <si>
    <t>https://lightingcollective.com.au/products/minimalist-sphere-wall-light?variant=39260564521073</t>
  </si>
  <si>
    <t>Lighting Collective: Luxury Lighting</t>
  </si>
  <si>
    <t>(02) 6685 5744</t>
  </si>
  <si>
    <t>info@lightingcollective.com.au</t>
  </si>
  <si>
    <t>Bunnings Warehouse</t>
  </si>
  <si>
    <t>(07) 3516 8999</t>
  </si>
  <si>
    <t>BuilderServiceQld@bunnings.com.au</t>
  </si>
  <si>
    <t>*SHOWER SCREEN*</t>
  </si>
  <si>
    <t>CURTAINS</t>
  </si>
  <si>
    <r>
      <t xml:space="preserve">CRT.1: Curtains,
</t>
    </r>
    <r>
      <rPr>
        <sz val="11"/>
        <color theme="1"/>
        <rFont val="Arial"/>
        <family val="2"/>
      </rPr>
      <t>Bedrooms / Living Room</t>
    </r>
  </si>
  <si>
    <t>*Pricing carried-across from # 45376:  Everton Park Hotel Accomodation Refurbishment - 2200 x 2245mm curtain set (Family Room sliding doors).</t>
  </si>
  <si>
    <t>https://www.ghcommercial.com/products/oceanic-planks?colour=erskine</t>
  </si>
  <si>
    <t>Godfrey Hirst Oceanic Planks - Eskine 250 x 1000mm</t>
  </si>
  <si>
    <t>Aflor Commercial</t>
  </si>
  <si>
    <t>Carpet Court</t>
  </si>
  <si>
    <t>Unit 1</t>
  </si>
  <si>
    <t>Unit 2</t>
  </si>
  <si>
    <t>Unit 3</t>
  </si>
  <si>
    <t>Unit 4</t>
  </si>
  <si>
    <t>Unit 5</t>
  </si>
  <si>
    <t>Unit 6</t>
  </si>
  <si>
    <t>Unit 7</t>
  </si>
  <si>
    <t>Unit 8</t>
  </si>
  <si>
    <t>Unit 9</t>
  </si>
  <si>
    <t>Unit 10</t>
  </si>
  <si>
    <t>Unit 11</t>
  </si>
  <si>
    <t>Unit 12</t>
  </si>
  <si>
    <t>Unit 13</t>
  </si>
  <si>
    <t>Unit 14</t>
  </si>
  <si>
    <t>Unit 15</t>
  </si>
  <si>
    <t>Unit 16</t>
  </si>
  <si>
    <t>Unit 17</t>
  </si>
  <si>
    <t>Unit 18</t>
  </si>
  <si>
    <t>Unit 19</t>
  </si>
  <si>
    <t>Unit 20</t>
  </si>
  <si>
    <t>Unit 21</t>
  </si>
  <si>
    <t>Unit 22</t>
  </si>
  <si>
    <t>Unit 23</t>
  </si>
  <si>
    <t>Unit 24</t>
  </si>
  <si>
    <t>Unit 25</t>
  </si>
  <si>
    <t>Unit 26</t>
  </si>
  <si>
    <t>Unit 11A</t>
  </si>
  <si>
    <t>CARPET AREA</t>
  </si>
  <si>
    <t>ADDITIONAL</t>
  </si>
  <si>
    <t>TOTAL</t>
  </si>
  <si>
    <t>Total With Wastage (10%)</t>
  </si>
  <si>
    <t>Total</t>
  </si>
  <si>
    <t>BLOCK 1</t>
  </si>
  <si>
    <t>BLOCK 2</t>
  </si>
  <si>
    <t>BLOCK 3</t>
  </si>
  <si>
    <t>TILING AREA</t>
  </si>
  <si>
    <r>
      <t xml:space="preserve">WT.1: Wall Tile, 
</t>
    </r>
    <r>
      <rPr>
        <sz val="11"/>
        <color theme="1"/>
        <rFont val="Arial"/>
        <family val="2"/>
      </rPr>
      <t>Bathroom Splashbacks</t>
    </r>
  </si>
  <si>
    <t>Resort White Matt Porcelain Mosaic Tile</t>
  </si>
  <si>
    <t>NT17-1001MT</t>
  </si>
  <si>
    <t>https://www.nationaltiles.com.au/resort-white-matt-porcelain-mosaic-tile?gad_source=1&amp;gclid=CjwKCAjwm_SzBhAsEiwAXE2Cvzi_naGf8wR0lzbIZO7BpTJKfrr62U3XZw1SSO9SHRA9QdhlQI_LrRoC2IUQAvD_BwE</t>
  </si>
  <si>
    <t>Future Floors QLD, Lewis Bowley</t>
  </si>
  <si>
    <t>07 3335 1333</t>
  </si>
  <si>
    <t>lewis@futurefloorsqld.com</t>
  </si>
  <si>
    <t>Minimalist Sphere Wall Light, Medium, 120mm</t>
  </si>
  <si>
    <t>https://thelightingoutlet.com.au/products/orb-flush-mirror-wall-light-medium-in-white-chrome-or-dark-bronze</t>
  </si>
  <si>
    <t>The Lighting Outlet</t>
  </si>
  <si>
    <t>ITEM</t>
  </si>
  <si>
    <t>ROOM 1</t>
  </si>
  <si>
    <t>ROOM 2</t>
  </si>
  <si>
    <t>ROOM 3</t>
  </si>
  <si>
    <t>ROOM 4</t>
  </si>
  <si>
    <t>ROOM 5</t>
  </si>
  <si>
    <t>ROOM 6</t>
  </si>
  <si>
    <t>ROOM 7</t>
  </si>
  <si>
    <t>ROOM 8</t>
  </si>
  <si>
    <t>ROOM 9</t>
  </si>
  <si>
    <t>ROOM 10</t>
  </si>
  <si>
    <t>ROOM 11</t>
  </si>
  <si>
    <t>ROOM 11a</t>
  </si>
  <si>
    <t>ROOM 12</t>
  </si>
  <si>
    <t>ROOM 14</t>
  </si>
  <si>
    <t>ROOM 15</t>
  </si>
  <si>
    <t>ROOM 16</t>
  </si>
  <si>
    <t>ROOM 17</t>
  </si>
  <si>
    <t>ROOM 18</t>
  </si>
  <si>
    <t>ROOM 19</t>
  </si>
  <si>
    <t>ROOM 20</t>
  </si>
  <si>
    <t>ROOM 21</t>
  </si>
  <si>
    <t>ROOM 22</t>
  </si>
  <si>
    <t>ROOM 23</t>
  </si>
  <si>
    <t>ROOM 24</t>
  </si>
  <si>
    <t>ROOM 25</t>
  </si>
  <si>
    <t>Room 26</t>
  </si>
  <si>
    <t>Entry tiles Remove</t>
  </si>
  <si>
    <t>New Shower Head $175 supply</t>
  </si>
  <si>
    <t>No</t>
  </si>
  <si>
    <t>New Shower Taps $125 supply</t>
  </si>
  <si>
    <t>New Shower Shelf</t>
  </si>
  <si>
    <t>Yes</t>
  </si>
  <si>
    <t>New Toilet Roll Holder $35 supply</t>
  </si>
  <si>
    <t>Hand Towel Holder - change to hook/relocate</t>
  </si>
  <si>
    <t>Move Towel Holder</t>
  </si>
  <si>
    <t xml:space="preserve">New Shower Handle </t>
  </si>
  <si>
    <t>HWC Reskin Joinery (included in quote)</t>
  </si>
  <si>
    <t>NO HWC - New Joinery (included in quote)</t>
  </si>
  <si>
    <t>New TV</t>
  </si>
  <si>
    <t>New Fridge</t>
  </si>
  <si>
    <t xml:space="preserve">New Iron </t>
  </si>
  <si>
    <t>New Kettle</t>
  </si>
  <si>
    <t>New Microwave</t>
  </si>
  <si>
    <t>New Entry Door Seal</t>
  </si>
  <si>
    <t>New Door Chain</t>
  </si>
  <si>
    <t>Replace old HVAC with new system</t>
  </si>
  <si>
    <t>Outdoor Furniture</t>
  </si>
  <si>
    <t>Bathroom Splashback</t>
  </si>
  <si>
    <t>New Outlets/Light Switch</t>
  </si>
  <si>
    <t>New Lights</t>
  </si>
  <si>
    <t>Window Film</t>
  </si>
  <si>
    <t>Shower Screen</t>
  </si>
  <si>
    <t>Queen Room ONLY</t>
  </si>
  <si>
    <t>New Door</t>
  </si>
  <si>
    <t>Blind under split system</t>
  </si>
  <si>
    <t>Custom Vanity included in quote</t>
  </si>
  <si>
    <t>HWC Cupbaord Lock</t>
  </si>
  <si>
    <t>ROOM NOTES</t>
  </si>
  <si>
    <t>Shower leaks</t>
  </si>
  <si>
    <t>Option to close in old door.</t>
  </si>
  <si>
    <t>Needs Pest control</t>
  </si>
  <si>
    <t>Family Room</t>
  </si>
  <si>
    <t>LIGHT NOTES</t>
  </si>
  <si>
    <t>Remove mirror, hang TV</t>
  </si>
  <si>
    <t>1x square 2x different round lights. 
Remove mirror, hang TV. Adjoining Doors with 11A</t>
  </si>
  <si>
    <t>2x round 1x square.
Remove mirror, hang TV. Adjoining Doors with 11</t>
  </si>
  <si>
    <t>2x Round 1x Square</t>
  </si>
  <si>
    <t>Light bulb not light</t>
  </si>
  <si>
    <t>2x square lights 1x round.
Remove mirror, hang TV</t>
  </si>
  <si>
    <t>Remove mirror, hang TV
Door to other room</t>
  </si>
  <si>
    <t>HVAC</t>
  </si>
  <si>
    <t>AC UNIT</t>
  </si>
  <si>
    <t>Mitsubishi Heavy Industries 2.0kW Avanti Air Conditioner Split Reverse Cycle Set</t>
  </si>
  <si>
    <t>https://www.bunnings.com.au/mitsubishi-heavy-industries-2-0kw-avanti-air-conditioner-split-reverse-cycle-set_p0508251?</t>
  </si>
  <si>
    <t>Zen Curtains</t>
  </si>
  <si>
    <t>Nettex Galaxy, Colour Earth</t>
  </si>
  <si>
    <t>Date In</t>
  </si>
  <si>
    <t>Date Out</t>
  </si>
  <si>
    <t>Monday 29.07.24</t>
  </si>
  <si>
    <t>Total Price</t>
  </si>
  <si>
    <t>Price per day</t>
  </si>
  <si>
    <t>Notes</t>
  </si>
  <si>
    <t>https://www.airbnb.com.au/rooms/1117726636964082191?adults=6&amp;location=Currimundi%2C%20Queensland%2C%20Australia&amp;search_mode=regular_search&amp;check_in=2024-07-29&amp;check_out=2024-10-04&amp;source_impression_id=p3_1719878787_P3LoZlr0WWTbUdm4&amp;previous_page_section_name=1001&amp;federated_search_id=f8b0fe5a-4e82-4f43-a7e8-bc670b2a4957</t>
  </si>
  <si>
    <t>Friday 04.10.24</t>
  </si>
  <si>
    <t>Full works period</t>
  </si>
  <si>
    <t>Total Nights</t>
  </si>
  <si>
    <t>https://www.airbnb.com.au/rooms/1117726636964082191?adults=6&amp;search_mode=regular_search&amp;check_in=2024-07-29&amp;check_out=2024-08-09&amp;source_impression_id=p3_1719879105_P3cAwSCYvX4fnEqL&amp;previous_page_section_name=1000&amp;federated_search_id=7242c6bf-6175-4182-a1dd-baae90128077</t>
  </si>
  <si>
    <t>Friday 09.08.24</t>
  </si>
  <si>
    <t>Monday 12.08.24</t>
  </si>
  <si>
    <t>Friday 23.08.24</t>
  </si>
  <si>
    <t>Accomodation</t>
  </si>
  <si>
    <t>4 bedroom / 6 bed / 2 bath / 8 guests / laundry/ off street parking</t>
  </si>
  <si>
    <t>Distance to work site</t>
  </si>
  <si>
    <t>approx 10 minute drive</t>
  </si>
  <si>
    <t>first fortnight</t>
  </si>
  <si>
    <t>second fortnight</t>
  </si>
  <si>
    <t>https://www.airbnb.com.au/rooms/812118503746636621?adults=6&amp;search_mode=regular_search&amp;check_in=2024-07-29&amp;check_out=2024-08-09&amp;source_impression_id=p3_1719882687_P3DO58AO-nS4m5Q-&amp;previous_page_section_name=1000&amp;federated_search_id=85115ff7-d081-4cb5-af73-c1b236602b59</t>
  </si>
  <si>
    <t>Zest Lighting</t>
  </si>
  <si>
    <t>https://www.zestlighting.com.au/orb-white-round-glass-mirror-wall-lamp/?srsltid=AfmBOorx1VyuwnSedsCYuR_6AKcIDxqBbzpNyzrDmKRra5syqk8WjLoEg4U</t>
  </si>
  <si>
    <t>vanity off shelf</t>
  </si>
  <si>
    <t>sink and mixer</t>
  </si>
  <si>
    <t xml:space="preserve">mirrors </t>
  </si>
  <si>
    <t>total</t>
  </si>
  <si>
    <t>320 for both</t>
  </si>
  <si>
    <t>AMENITY JOINERY BUNDLES</t>
  </si>
  <si>
    <r>
      <rPr>
        <b/>
        <sz val="11"/>
        <color theme="1"/>
        <rFont val="Arial"/>
        <family val="2"/>
      </rPr>
      <t>Unit Amenities</t>
    </r>
    <r>
      <rPr>
        <sz val="11"/>
        <color theme="1"/>
        <rFont val="Arial"/>
        <family val="2"/>
      </rPr>
      <t xml:space="preserve">
Mirror, vanity unit, mixer, basin, additional mixer , mirror and basin for family room</t>
    </r>
  </si>
  <si>
    <t>Reece</t>
  </si>
  <si>
    <t>27.05.24</t>
  </si>
  <si>
    <t>02.07.24</t>
  </si>
  <si>
    <t>A</t>
  </si>
  <si>
    <t>BSW Tristan</t>
  </si>
  <si>
    <t>Blue Space</t>
  </si>
  <si>
    <t>D35933</t>
  </si>
  <si>
    <t xml:space="preserve">Does not include benctops. 
Need aditional mirror, mixer, and basin
</t>
  </si>
  <si>
    <t>Quantity 9.36 m2 (includes wastage)</t>
  </si>
  <si>
    <t>02.27.24</t>
  </si>
  <si>
    <r>
      <t xml:space="preserve">CRT.1: Curtains,
</t>
    </r>
    <r>
      <rPr>
        <sz val="11"/>
        <color theme="1"/>
        <rFont val="Arial"/>
        <family val="2"/>
      </rPr>
      <t>Unit 23, 24</t>
    </r>
    <r>
      <rPr>
        <b/>
        <sz val="11"/>
        <color theme="1"/>
        <rFont val="Arial"/>
        <family val="2"/>
      </rPr>
      <t>. AC in window</t>
    </r>
  </si>
  <si>
    <t>B</t>
  </si>
  <si>
    <t>New Shower Head supply</t>
  </si>
  <si>
    <t>New Shower Taps supply</t>
  </si>
  <si>
    <t>New Toilet Roll Holder supply</t>
  </si>
  <si>
    <t>Bathroom Splashback - all units to now have S.B</t>
  </si>
  <si>
    <t xml:space="preserve">Need an additional mirror
Alternative: asking for alternaive mixer and basin </t>
  </si>
  <si>
    <t xml:space="preserve">waiting on final quote for alterations </t>
  </si>
  <si>
    <t>09.07.24</t>
  </si>
  <si>
    <t>Additional light needed for family room</t>
  </si>
  <si>
    <t>7 days</t>
  </si>
  <si>
    <t>16.07.24</t>
  </si>
  <si>
    <t>STEEL WORKS</t>
  </si>
  <si>
    <t>Steel structural supports for new floating shelves.
•
106 x steel tube brackets, 250mm x 210mm (20mm x 20mm).
•
Predrilled with 5mm clearance holes on front and side.</t>
  </si>
  <si>
    <t>A1 Stainless Streel</t>
  </si>
  <si>
    <t>0438 007 040</t>
  </si>
  <si>
    <t>info@a1customstainless.com.au</t>
  </si>
  <si>
    <t>PLUMBING</t>
  </si>
  <si>
    <t>Plumbing Works</t>
  </si>
  <si>
    <t>AK Gas &amp; Plumbing, Cameron Anderson</t>
  </si>
  <si>
    <t>1300 007 769 / 0400 829 858</t>
  </si>
  <si>
    <t>works@akgp.com.au / cameron@akgp.com.au</t>
  </si>
  <si>
    <t>Synergy Trades Group</t>
  </si>
  <si>
    <t>07 5458 5329</t>
  </si>
  <si>
    <t>office@synergytrades.com.au</t>
  </si>
  <si>
    <t xml:space="preserve">ELECTRICAL </t>
  </si>
  <si>
    <t>Electrical Works</t>
  </si>
  <si>
    <t xml:space="preserve">Electrical Works </t>
  </si>
  <si>
    <t>PAINTING</t>
  </si>
  <si>
    <r>
      <rPr>
        <b/>
        <sz val="11"/>
        <color theme="1"/>
        <rFont val="Arial"/>
        <family val="2"/>
      </rPr>
      <t>Painting Works</t>
    </r>
    <r>
      <rPr>
        <sz val="11"/>
        <color theme="1"/>
        <rFont val="Arial"/>
        <family val="2"/>
      </rPr>
      <t xml:space="preserve">
Internal</t>
    </r>
  </si>
  <si>
    <r>
      <rPr>
        <b/>
        <sz val="11"/>
        <color theme="1"/>
        <rFont val="Arial"/>
        <family val="2"/>
      </rPr>
      <t>Painting Works</t>
    </r>
    <r>
      <rPr>
        <sz val="11"/>
        <color theme="1"/>
        <rFont val="Arial"/>
        <family val="2"/>
      </rPr>
      <t xml:space="preserve">
External</t>
    </r>
  </si>
  <si>
    <t>Wilko Painting</t>
  </si>
  <si>
    <t>Isaac Jover, Wilko Painting</t>
  </si>
  <si>
    <t>1300 945 564</t>
  </si>
  <si>
    <t>admin@wilkopainting.com.au</t>
  </si>
  <si>
    <t>Luxe Finishes</t>
  </si>
  <si>
    <t>Ben Mead, Luxe Finishes</t>
  </si>
  <si>
    <t>0422 509 079</t>
  </si>
  <si>
    <t>ben@luxefinishesau.com</t>
  </si>
  <si>
    <t>SHOWER SCREEN</t>
  </si>
  <si>
    <r>
      <rPr>
        <b/>
        <sz val="11"/>
        <color theme="1"/>
        <rFont val="Arial"/>
        <family val="2"/>
      </rPr>
      <t>Shower 1, unit 26</t>
    </r>
    <r>
      <rPr>
        <sz val="11"/>
        <color theme="1"/>
        <rFont val="Arial"/>
        <family val="2"/>
      </rPr>
      <t xml:space="preserve">
Supply and Install 1 x 10mm clear frameless glass bath panel
Approximately 1600mm high x 700mm wide
Installed with polished chrome fixing brackets</t>
    </r>
  </si>
  <si>
    <t>Hills Robes &amp; Screens</t>
  </si>
  <si>
    <t>(07) 5491 7567</t>
  </si>
  <si>
    <t>jacki@hillswardrobes.com.au</t>
  </si>
  <si>
    <r>
      <rPr>
        <b/>
        <sz val="11"/>
        <color theme="1"/>
        <rFont val="Arial"/>
        <family val="2"/>
      </rPr>
      <t>Shower 2, unit 8</t>
    </r>
    <r>
      <rPr>
        <sz val="11"/>
        <color theme="1"/>
        <rFont val="Arial"/>
        <family val="2"/>
      </rPr>
      <t xml:space="preserve">
Supply and install 1 x 10mm clear frameless glass shower screen
Approximately 1800mm high x 485mm x 665mm door x 165mm (splayed/quadrant)
Installed with polished chrome fittings</t>
    </r>
  </si>
  <si>
    <t>18.07.24</t>
  </si>
  <si>
    <t>remaing for vanity</t>
  </si>
  <si>
    <t>Multiform benchtops</t>
  </si>
  <si>
    <t>remainging for cab</t>
  </si>
  <si>
    <t>STORAGE CONTAINER</t>
  </si>
  <si>
    <t>20 FT Container</t>
  </si>
  <si>
    <t>Sunshine Coast Containers</t>
  </si>
  <si>
    <t>Bionic Group</t>
  </si>
  <si>
    <t>SKIP BINS</t>
  </si>
  <si>
    <t>12M3 Skip Bin</t>
  </si>
  <si>
    <t>Kartaway</t>
  </si>
  <si>
    <t>19.07.24</t>
  </si>
  <si>
    <t>TEMP FENCING</t>
  </si>
  <si>
    <t>Suncoast Skips</t>
  </si>
  <si>
    <t>$99/month, with a $300 delivery / pickup</t>
  </si>
  <si>
    <t>$25/week, with a $400 delivery / pickup</t>
  </si>
  <si>
    <t>weeks</t>
  </si>
  <si>
    <t>months</t>
  </si>
  <si>
    <t>Royal Wolf</t>
  </si>
  <si>
    <t>$250 in clused delivery, install and removal</t>
  </si>
  <si>
    <t>CATEGORY / NOTES</t>
  </si>
  <si>
    <t xml:space="preserve">Andrew, Concept Steel </t>
  </si>
  <si>
    <t>11.07.24</t>
  </si>
  <si>
    <t>12.07.24</t>
  </si>
  <si>
    <t>BENCHTOP</t>
  </si>
  <si>
    <t xml:space="preserve">Polytec Smooth Marmo Di Torre </t>
  </si>
  <si>
    <t>17.07.24</t>
  </si>
  <si>
    <t>Multiform</t>
  </si>
  <si>
    <r>
      <t xml:space="preserve">Vanity Bench Tops
</t>
    </r>
    <r>
      <rPr>
        <sz val="11"/>
        <color theme="1"/>
        <rFont val="Arial"/>
        <family val="2"/>
      </rPr>
      <t>612x430</t>
    </r>
  </si>
  <si>
    <r>
      <rPr>
        <b/>
        <sz val="11"/>
        <color theme="1"/>
        <rFont val="Arial"/>
        <family val="2"/>
      </rPr>
      <t>Vanity Bench Tops, Family room</t>
    </r>
    <r>
      <rPr>
        <sz val="11"/>
        <color theme="1"/>
        <rFont val="Arial"/>
        <family val="2"/>
      </rPr>
      <t xml:space="preserve">
1800x430</t>
    </r>
  </si>
  <si>
    <t>$163/per month, $730 delivery, $730 pickup</t>
  </si>
  <si>
    <t>Total for Mixer, basin &amp; mirror</t>
  </si>
  <si>
    <t xml:space="preserve">Total for vanity base units </t>
  </si>
  <si>
    <t>Total for multiform vanity benchtops</t>
  </si>
  <si>
    <t>22.07.24</t>
  </si>
  <si>
    <t>(Macca) Dan McKenzie, ATF Sunshine Coast &amp; Total Site Setup</t>
  </si>
  <si>
    <t xml:space="preserve">(07) 5494 8010 </t>
  </si>
  <si>
    <t>info@atfsunshinecoast.com.au</t>
  </si>
  <si>
    <t>25 Temp fence panels with base and clips</t>
  </si>
  <si>
    <t>0472 906 007</t>
  </si>
  <si>
    <t>info@suncoastskips.com.au</t>
  </si>
  <si>
    <t>JOINERY</t>
  </si>
  <si>
    <t>Vanity Benchtops</t>
  </si>
  <si>
    <t>Multiform, Damien Cross</t>
  </si>
  <si>
    <t xml:space="preserve">07 3271 5311 </t>
  </si>
  <si>
    <t>benchtops@mfj.com.au</t>
  </si>
  <si>
    <t>Polytec Smooth Marmo Di Torre Smooth, Square Edge</t>
  </si>
  <si>
    <t>TQ23833</t>
  </si>
  <si>
    <t>Budgeted Electrical</t>
  </si>
  <si>
    <t>Budgeted Plumbing</t>
  </si>
  <si>
    <t>SYNERGY</t>
  </si>
  <si>
    <t>AK</t>
  </si>
  <si>
    <t>Accommodation</t>
  </si>
  <si>
    <t>R&amp;M</t>
  </si>
  <si>
    <t>03.07.24</t>
  </si>
  <si>
    <t>26.07.24</t>
  </si>
  <si>
    <t>05.08.24</t>
  </si>
  <si>
    <t>06.10.24</t>
  </si>
  <si>
    <t>24.07.24</t>
  </si>
  <si>
    <t>25.07.24</t>
  </si>
  <si>
    <t>HOT WATER SYSTEMS PLUMBING AND ELECTRICAL</t>
  </si>
  <si>
    <t>HWS disconnect and reconnect</t>
  </si>
  <si>
    <r>
      <rPr>
        <b/>
        <sz val="11"/>
        <color theme="1"/>
        <rFont val="Arial"/>
        <family val="2"/>
      </rPr>
      <t>Unit Amenities</t>
    </r>
    <r>
      <rPr>
        <sz val="11"/>
        <color theme="1"/>
        <rFont val="Arial"/>
        <family val="2"/>
      </rPr>
      <t xml:space="preserve">
Mirror, mixer, basin, additional mixer, mirror and basin for family room
</t>
    </r>
    <r>
      <rPr>
        <b/>
        <sz val="11"/>
        <color theme="1"/>
        <rFont val="Arial"/>
        <family val="2"/>
      </rPr>
      <t>1 / 2 orders</t>
    </r>
  </si>
  <si>
    <r>
      <rPr>
        <b/>
        <sz val="11"/>
        <color theme="1"/>
        <rFont val="Arial"/>
        <family val="2"/>
      </rPr>
      <t>Unit Amenities</t>
    </r>
    <r>
      <rPr>
        <sz val="11"/>
        <color theme="1"/>
        <rFont val="Arial"/>
        <family val="2"/>
      </rPr>
      <t xml:space="preserve">
base vanity carcuss
</t>
    </r>
    <r>
      <rPr>
        <b/>
        <sz val="11"/>
        <color theme="1"/>
        <rFont val="Arial"/>
        <family val="2"/>
      </rPr>
      <t>2 / 2 orders</t>
    </r>
  </si>
  <si>
    <t>Silicone Arch Mirror 600 x 900, Otti Artis 88 Slate Blue Basin, Bria sink Mixer</t>
  </si>
  <si>
    <t>TOOLS</t>
  </si>
  <si>
    <t>Teeth Grinding</t>
  </si>
  <si>
    <t>Wild Zebra Grey 30/40 Grit Redi Lock Style Diamond Grinding Shoe (Soft Bond) × 6</t>
  </si>
  <si>
    <t>All Preparation Equipment</t>
  </si>
  <si>
    <t>AC Unit Installs</t>
  </si>
  <si>
    <t>30.07.24</t>
  </si>
  <si>
    <t>Guttering / Downpipes</t>
  </si>
  <si>
    <t>KPE Building</t>
  </si>
  <si>
    <t>kpebuilding@bigpond.com</t>
  </si>
  <si>
    <t>Kenton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</si>
</sst>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;[Red]\-&quot;$&quot;#,##0"/>
    <numFmt numFmtId="8" formatCode="&quot;$&quot;#,##0.00;[Red]\-&quot;$&quot;#,##0.00"/>
    <numFmt numFmtId="44" formatCode="_-&quot;$&quot;* #,##0.00_-;\-&quot;$&quot;* #,##0.00_-;_-&quot;$&quot;* &quot;-&quot;??_-;_-@_-"/>
    <numFmt numFmtId="164" formatCode="&quot;$&quot;#,##0.00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22"/>
      <color theme="1"/>
      <name val="Arial"/>
      <family val="2"/>
    </font>
    <font>
      <sz val="11"/>
      <color theme="0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sz val="9"/>
      <color theme="1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1"/>
      <color theme="9"/>
      <name val="Arial"/>
      <family val="2"/>
    </font>
    <font>
      <b/>
      <sz val="22"/>
      <color theme="0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rgb="FF383749"/>
      <name val="Arial Unicode MS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9997"/>
        <bgColor indexed="64"/>
      </patternFill>
    </fill>
    <fill>
      <patternFill patternType="solid">
        <fgColor rgb="FF0D4557"/>
        <bgColor indexed="64"/>
      </patternFill>
    </fill>
    <fill>
      <patternFill patternType="solid">
        <fgColor rgb="FFB0C4C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E7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89999084444715716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indexed="64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 style="thin">
        <color indexed="64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indexed="64"/>
      </right>
      <top style="thin">
        <color theme="0" tint="-4.9989318521683403E-2"/>
      </top>
      <bottom style="thin">
        <color indexed="64"/>
      </bottom>
      <diagonal/>
    </border>
    <border>
      <left style="thin">
        <color indexed="64"/>
      </left>
      <right/>
      <top style="thin">
        <color theme="0" tint="-4.9989318521683403E-2"/>
      </top>
      <bottom/>
      <diagonal/>
    </border>
    <border>
      <left style="thin">
        <color indexed="64"/>
      </left>
      <right/>
      <top style="thin">
        <color theme="0" tint="-4.9989318521683403E-2"/>
      </top>
      <bottom style="thin">
        <color indexed="64"/>
      </bottom>
      <diagonal/>
    </border>
    <border>
      <left style="thin">
        <color theme="0" tint="-4.9989318521683403E-2"/>
      </left>
      <right style="thin">
        <color indexed="64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/>
      <diagonal/>
    </border>
    <border>
      <left style="thin">
        <color theme="0" tint="-4.9989318521683403E-2"/>
      </left>
      <right/>
      <top/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indexed="64"/>
      </bottom>
      <diagonal/>
    </border>
    <border>
      <left/>
      <right/>
      <top style="thin">
        <color theme="0" tint="-4.9989318521683403E-2"/>
      </top>
      <bottom/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 style="thin">
        <color indexed="64"/>
      </left>
      <right/>
      <top/>
      <bottom style="thin">
        <color theme="0" tint="-4.9989318521683403E-2"/>
      </bottom>
      <diagonal/>
    </border>
    <border>
      <left/>
      <right style="thin">
        <color indexed="64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indexed="64"/>
      </bottom>
      <diagonal/>
    </border>
    <border>
      <left style="thin">
        <color indexed="64"/>
      </left>
      <right style="thin">
        <color theme="0" tint="-4.9989318521683403E-2"/>
      </right>
      <top style="thin">
        <color theme="0" tint="-4.9989318521683403E-2"/>
      </top>
      <bottom style="thin">
        <color indexed="64"/>
      </bottom>
      <diagonal/>
    </border>
    <border>
      <left style="thin">
        <color theme="0" tint="-4.9989318521683403E-2"/>
      </left>
      <right style="thin">
        <color indexed="64"/>
      </right>
      <top/>
      <bottom style="thin">
        <color theme="0" tint="-4.9989318521683403E-2"/>
      </bottom>
      <diagonal/>
    </border>
    <border>
      <left style="thin">
        <color indexed="64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indexed="64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indexed="64"/>
      </left>
      <right style="thin">
        <color theme="0" tint="-4.9989318521683403E-2"/>
      </right>
      <top style="thin">
        <color indexed="64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indexed="64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0" tint="-4.9989318521683403E-2"/>
      </top>
      <bottom style="thin">
        <color indexed="64"/>
      </bottom>
      <diagonal/>
    </border>
    <border>
      <left style="thin">
        <color theme="0" tint="-4.9989318521683403E-2"/>
      </left>
      <right style="thin">
        <color indexed="64"/>
      </right>
      <top style="thin">
        <color indexed="64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indexed="64"/>
      </right>
      <top/>
      <bottom/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 style="thin">
        <color indexed="64"/>
      </right>
      <top style="thin">
        <color theme="0" tint="-4.9989318521683403E-2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0" tint="-4.9989318521683403E-2"/>
      </bottom>
      <diagonal/>
    </border>
    <border>
      <left style="thin">
        <color indexed="64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indexed="64"/>
      </left>
      <right style="thin">
        <color theme="0" tint="-4.9989318521683403E-2"/>
      </right>
      <top/>
      <bottom style="thin">
        <color indexed="64"/>
      </bottom>
      <diagonal/>
    </border>
  </borders>
  <cellStyleXfs count="3">
    <xf numFmtId="0" fontId="0" fillId="0" borderId="0"/>
    <xf numFmtId="44" fontId="1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515">
    <xf numFmtId="0" fontId="0" fillId="0" borderId="0" xfId="0"/>
    <xf numFmtId="0" fontId="1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2" fillId="2" borderId="18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left"/>
    </xf>
    <xf numFmtId="14" fontId="2" fillId="2" borderId="0" xfId="0" applyNumberFormat="1" applyFont="1" applyFill="1" applyAlignment="1">
      <alignment horizontal="center"/>
    </xf>
    <xf numFmtId="49" fontId="2" fillId="2" borderId="0" xfId="0" applyNumberFormat="1" applyFont="1" applyFill="1" applyAlignment="1">
      <alignment horizontal="center"/>
    </xf>
    <xf numFmtId="0" fontId="2" fillId="2" borderId="0" xfId="0" applyFont="1" applyFill="1"/>
    <xf numFmtId="49" fontId="4" fillId="2" borderId="0" xfId="0" applyNumberFormat="1" applyFont="1" applyFill="1" applyAlignment="1">
      <alignment horizontal="center"/>
    </xf>
    <xf numFmtId="0" fontId="5" fillId="2" borderId="0" xfId="0" applyFont="1" applyFill="1" applyAlignment="1">
      <alignment horizontal="left"/>
    </xf>
    <xf numFmtId="0" fontId="2" fillId="2" borderId="0" xfId="0" applyFont="1" applyFill="1" applyAlignment="1">
      <alignment horizontal="right"/>
    </xf>
    <xf numFmtId="0" fontId="2" fillId="2" borderId="9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right" vertical="center" wrapText="1"/>
    </xf>
    <xf numFmtId="0" fontId="2" fillId="2" borderId="35" xfId="0" applyFont="1" applyFill="1" applyBorder="1" applyAlignment="1">
      <alignment horizontal="left" vertical="center"/>
    </xf>
    <xf numFmtId="49" fontId="1" fillId="2" borderId="34" xfId="0" applyNumberFormat="1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left" vertical="center" wrapText="1"/>
    </xf>
    <xf numFmtId="164" fontId="8" fillId="2" borderId="21" xfId="0" applyNumberFormat="1" applyFont="1" applyFill="1" applyBorder="1" applyAlignment="1">
      <alignment horizontal="right" vertical="center" wrapText="1"/>
    </xf>
    <xf numFmtId="164" fontId="8" fillId="2" borderId="0" xfId="0" applyNumberFormat="1" applyFont="1" applyFill="1" applyAlignment="1">
      <alignment horizontal="right" vertical="center" wrapText="1"/>
    </xf>
    <xf numFmtId="0" fontId="2" fillId="2" borderId="0" xfId="0" applyFont="1" applyFill="1" applyAlignment="1">
      <alignment horizontal="right" vertical="center"/>
    </xf>
    <xf numFmtId="0" fontId="1" fillId="2" borderId="40" xfId="0" applyFont="1" applyFill="1" applyBorder="1" applyAlignment="1">
      <alignment horizontal="right" vertical="center"/>
    </xf>
    <xf numFmtId="14" fontId="2" fillId="2" borderId="33" xfId="0" applyNumberFormat="1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right" vertical="center" wrapText="1"/>
    </xf>
    <xf numFmtId="14" fontId="1" fillId="2" borderId="14" xfId="0" applyNumberFormat="1" applyFont="1" applyFill="1" applyBorder="1" applyAlignment="1">
      <alignment horizontal="right" vertical="center" wrapText="1"/>
    </xf>
    <xf numFmtId="14" fontId="2" fillId="2" borderId="39" xfId="0" applyNumberFormat="1" applyFont="1" applyFill="1" applyBorder="1" applyAlignment="1">
      <alignment horizontal="center" vertical="center"/>
    </xf>
    <xf numFmtId="14" fontId="1" fillId="2" borderId="14" xfId="0" applyNumberFormat="1" applyFont="1" applyFill="1" applyBorder="1" applyAlignment="1">
      <alignment horizontal="right" vertical="center"/>
    </xf>
    <xf numFmtId="14" fontId="2" fillId="2" borderId="32" xfId="0" applyNumberFormat="1" applyFont="1" applyFill="1" applyBorder="1" applyAlignment="1">
      <alignment horizontal="center" vertical="center"/>
    </xf>
    <xf numFmtId="14" fontId="1" fillId="2" borderId="21" xfId="0" applyNumberFormat="1" applyFont="1" applyFill="1" applyBorder="1" applyAlignment="1">
      <alignment horizontal="right" vertical="center"/>
    </xf>
    <xf numFmtId="14" fontId="2" fillId="2" borderId="15" xfId="0" applyNumberFormat="1" applyFont="1" applyFill="1" applyBorder="1" applyAlignment="1">
      <alignment horizontal="center" vertical="center"/>
    </xf>
    <xf numFmtId="49" fontId="1" fillId="2" borderId="40" xfId="0" applyNumberFormat="1" applyFont="1" applyFill="1" applyBorder="1" applyAlignment="1">
      <alignment horizontal="right" vertical="center"/>
    </xf>
    <xf numFmtId="0" fontId="1" fillId="2" borderId="19" xfId="0" applyFont="1" applyFill="1" applyBorder="1" applyAlignment="1">
      <alignment horizontal="right" vertical="center" wrapText="1"/>
    </xf>
    <xf numFmtId="49" fontId="1" fillId="2" borderId="18" xfId="0" applyNumberFormat="1" applyFont="1" applyFill="1" applyBorder="1" applyAlignment="1">
      <alignment horizontal="right" vertical="center"/>
    </xf>
    <xf numFmtId="0" fontId="2" fillId="2" borderId="22" xfId="0" applyFont="1" applyFill="1" applyBorder="1" applyAlignment="1">
      <alignment horizontal="left" vertical="center" wrapText="1"/>
    </xf>
    <xf numFmtId="0" fontId="1" fillId="2" borderId="24" xfId="0" applyFont="1" applyFill="1" applyBorder="1" applyAlignment="1">
      <alignment horizontal="right" vertical="center"/>
    </xf>
    <xf numFmtId="14" fontId="2" fillId="2" borderId="17" xfId="0" applyNumberFormat="1" applyFont="1" applyFill="1" applyBorder="1" applyAlignment="1">
      <alignment horizontal="center" vertical="center" wrapText="1"/>
    </xf>
    <xf numFmtId="14" fontId="1" fillId="2" borderId="24" xfId="0" applyNumberFormat="1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center" vertical="center"/>
    </xf>
    <xf numFmtId="49" fontId="1" fillId="2" borderId="24" xfId="0" applyNumberFormat="1" applyFont="1" applyFill="1" applyBorder="1" applyAlignment="1">
      <alignment horizontal="right" vertical="center"/>
    </xf>
    <xf numFmtId="14" fontId="2" fillId="2" borderId="26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2" fillId="2" borderId="9" xfId="0" applyFont="1" applyFill="1" applyBorder="1" applyAlignment="1">
      <alignment horizontal="left" vertical="center"/>
    </xf>
    <xf numFmtId="49" fontId="1" fillId="2" borderId="9" xfId="0" applyNumberFormat="1" applyFont="1" applyFill="1" applyBorder="1" applyAlignment="1">
      <alignment horizontal="right" vertical="center"/>
    </xf>
    <xf numFmtId="0" fontId="2" fillId="2" borderId="12" xfId="0" applyFont="1" applyFill="1" applyBorder="1" applyAlignment="1">
      <alignment horizontal="left" vertical="center" wrapText="1"/>
    </xf>
    <xf numFmtId="0" fontId="1" fillId="2" borderId="25" xfId="0" applyFont="1" applyFill="1" applyBorder="1" applyAlignment="1">
      <alignment horizontal="right" vertical="center"/>
    </xf>
    <xf numFmtId="14" fontId="2" fillId="2" borderId="36" xfId="0" applyNumberFormat="1" applyFont="1" applyFill="1" applyBorder="1" applyAlignment="1">
      <alignment horizontal="center" vertical="center" wrapText="1"/>
    </xf>
    <xf numFmtId="14" fontId="1" fillId="2" borderId="38" xfId="0" applyNumberFormat="1" applyFont="1" applyFill="1" applyBorder="1" applyAlignment="1">
      <alignment horizontal="right" vertical="center"/>
    </xf>
    <xf numFmtId="14" fontId="2" fillId="2" borderId="36" xfId="0" applyNumberFormat="1" applyFont="1" applyFill="1" applyBorder="1" applyAlignment="1">
      <alignment horizontal="center" vertical="center"/>
    </xf>
    <xf numFmtId="14" fontId="1" fillId="2" borderId="38" xfId="0" applyNumberFormat="1" applyFont="1" applyFill="1" applyBorder="1" applyAlignment="1">
      <alignment horizontal="right" vertical="center" wrapText="1"/>
    </xf>
    <xf numFmtId="14" fontId="2" fillId="2" borderId="23" xfId="0" applyNumberFormat="1" applyFont="1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5" fillId="4" borderId="0" xfId="0" applyFont="1" applyFill="1" applyAlignment="1">
      <alignment vertical="center"/>
    </xf>
    <xf numFmtId="0" fontId="2" fillId="8" borderId="0" xfId="0" applyFont="1" applyFill="1" applyAlignment="1">
      <alignment horizontal="left" vertical="center"/>
    </xf>
    <xf numFmtId="0" fontId="5" fillId="6" borderId="0" xfId="0" applyFont="1" applyFill="1" applyAlignment="1">
      <alignment horizontal="left" vertical="center"/>
    </xf>
    <xf numFmtId="0" fontId="5" fillId="8" borderId="0" xfId="0" applyFont="1" applyFill="1" applyAlignment="1">
      <alignment vertical="center"/>
    </xf>
    <xf numFmtId="0" fontId="2" fillId="6" borderId="0" xfId="0" applyFont="1" applyFill="1" applyAlignment="1">
      <alignment horizontal="left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vertical="center"/>
    </xf>
    <xf numFmtId="0" fontId="2" fillId="9" borderId="0" xfId="0" applyFont="1" applyFill="1" applyAlignment="1">
      <alignment horizontal="left" vertical="center"/>
    </xf>
    <xf numFmtId="0" fontId="5" fillId="8" borderId="0" xfId="0" applyFont="1" applyFill="1" applyAlignment="1">
      <alignment horizontal="left" vertical="center"/>
    </xf>
    <xf numFmtId="0" fontId="5" fillId="6" borderId="0" xfId="0" applyFont="1" applyFill="1" applyAlignment="1">
      <alignment vertical="center"/>
    </xf>
    <xf numFmtId="0" fontId="5" fillId="7" borderId="0" xfId="0" applyFont="1" applyFill="1" applyAlignment="1">
      <alignment horizontal="left" vertical="center"/>
    </xf>
    <xf numFmtId="0" fontId="5" fillId="7" borderId="0" xfId="0" applyFont="1" applyFill="1" applyAlignment="1">
      <alignment vertical="center"/>
    </xf>
    <xf numFmtId="0" fontId="2" fillId="7" borderId="0" xfId="0" applyFont="1" applyFill="1" applyAlignment="1">
      <alignment horizontal="left" vertical="center"/>
    </xf>
    <xf numFmtId="0" fontId="2" fillId="2" borderId="33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2" fillId="2" borderId="33" xfId="0" applyFont="1" applyFill="1" applyBorder="1" applyAlignment="1">
      <alignment vertical="center"/>
    </xf>
    <xf numFmtId="0" fontId="2" fillId="2" borderId="18" xfId="0" applyFont="1" applyFill="1" applyBorder="1" applyAlignment="1">
      <alignment vertical="center"/>
    </xf>
    <xf numFmtId="0" fontId="2" fillId="2" borderId="23" xfId="0" applyFont="1" applyFill="1" applyBorder="1" applyAlignment="1">
      <alignment horizontal="center" vertical="center" wrapText="1"/>
    </xf>
    <xf numFmtId="164" fontId="5" fillId="2" borderId="21" xfId="0" applyNumberFormat="1" applyFont="1" applyFill="1" applyBorder="1" applyAlignment="1">
      <alignment horizontal="center" vertical="center" wrapText="1"/>
    </xf>
    <xf numFmtId="164" fontId="5" fillId="2" borderId="16" xfId="0" applyNumberFormat="1" applyFont="1" applyFill="1" applyBorder="1" applyAlignment="1">
      <alignment horizontal="center" vertical="center" wrapText="1"/>
    </xf>
    <xf numFmtId="164" fontId="5" fillId="2" borderId="30" xfId="0" applyNumberFormat="1" applyFont="1" applyFill="1" applyBorder="1" applyAlignment="1">
      <alignment horizontal="center" vertical="center" wrapText="1"/>
    </xf>
    <xf numFmtId="164" fontId="5" fillId="2" borderId="39" xfId="0" applyNumberFormat="1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/>
    </xf>
    <xf numFmtId="0" fontId="2" fillId="2" borderId="13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49" fontId="2" fillId="2" borderId="42" xfId="0" applyNumberFormat="1" applyFont="1" applyFill="1" applyBorder="1" applyAlignment="1">
      <alignment horizontal="right" vertical="center" wrapText="1"/>
    </xf>
    <xf numFmtId="49" fontId="2" fillId="2" borderId="40" xfId="0" applyNumberFormat="1" applyFont="1" applyFill="1" applyBorder="1" applyAlignment="1">
      <alignment horizontal="right" vertical="center" wrapText="1"/>
    </xf>
    <xf numFmtId="49" fontId="2" fillId="2" borderId="43" xfId="0" applyNumberFormat="1" applyFont="1" applyFill="1" applyBorder="1" applyAlignment="1">
      <alignment horizontal="right" vertical="center" wrapText="1"/>
    </xf>
    <xf numFmtId="49" fontId="1" fillId="2" borderId="9" xfId="0" applyNumberFormat="1" applyFont="1" applyFill="1" applyBorder="1" applyAlignment="1">
      <alignment horizontal="right" vertical="center" wrapText="1"/>
    </xf>
    <xf numFmtId="0" fontId="1" fillId="2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49" fontId="2" fillId="2" borderId="44" xfId="0" applyNumberFormat="1" applyFont="1" applyFill="1" applyBorder="1" applyAlignment="1">
      <alignment horizontal="right" vertical="center" wrapText="1"/>
    </xf>
    <xf numFmtId="0" fontId="2" fillId="2" borderId="45" xfId="0" applyFont="1" applyFill="1" applyBorder="1" applyAlignment="1">
      <alignment horizontal="center" vertical="center"/>
    </xf>
    <xf numFmtId="164" fontId="5" fillId="2" borderId="17" xfId="0" applyNumberFormat="1" applyFont="1" applyFill="1" applyBorder="1" applyAlignment="1">
      <alignment horizontal="center" vertical="center" wrapText="1"/>
    </xf>
    <xf numFmtId="164" fontId="5" fillId="2" borderId="36" xfId="0" applyNumberFormat="1" applyFont="1" applyFill="1" applyBorder="1" applyAlignment="1">
      <alignment horizontal="center" vertical="center" wrapText="1"/>
    </xf>
    <xf numFmtId="164" fontId="8" fillId="2" borderId="18" xfId="0" applyNumberFormat="1" applyFont="1" applyFill="1" applyBorder="1" applyAlignment="1">
      <alignment horizontal="right" vertical="center" wrapText="1"/>
    </xf>
    <xf numFmtId="164" fontId="8" fillId="2" borderId="46" xfId="0" applyNumberFormat="1" applyFont="1" applyFill="1" applyBorder="1" applyAlignment="1">
      <alignment horizontal="right" vertical="center"/>
    </xf>
    <xf numFmtId="164" fontId="5" fillId="2" borderId="47" xfId="0" applyNumberFormat="1" applyFont="1" applyFill="1" applyBorder="1" applyAlignment="1">
      <alignment horizontal="center" vertical="center" wrapText="1"/>
    </xf>
    <xf numFmtId="164" fontId="8" fillId="2" borderId="37" xfId="0" applyNumberFormat="1" applyFont="1" applyFill="1" applyBorder="1" applyAlignment="1">
      <alignment horizontal="right" vertical="center" wrapText="1"/>
    </xf>
    <xf numFmtId="164" fontId="8" fillId="2" borderId="16" xfId="0" applyNumberFormat="1" applyFont="1" applyFill="1" applyBorder="1" applyAlignment="1">
      <alignment horizontal="right" vertical="center" wrapText="1"/>
    </xf>
    <xf numFmtId="164" fontId="10" fillId="2" borderId="41" xfId="0" applyNumberFormat="1" applyFont="1" applyFill="1" applyBorder="1" applyAlignment="1">
      <alignment horizontal="center" vertical="center" wrapText="1"/>
    </xf>
    <xf numFmtId="164" fontId="8" fillId="2" borderId="27" xfId="1" applyNumberFormat="1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left" vertical="center"/>
    </xf>
    <xf numFmtId="0" fontId="2" fillId="2" borderId="31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left" vertical="center"/>
    </xf>
    <xf numFmtId="0" fontId="2" fillId="2" borderId="46" xfId="0" applyFont="1" applyFill="1" applyBorder="1" applyAlignment="1">
      <alignment vertical="center"/>
    </xf>
    <xf numFmtId="0" fontId="5" fillId="2" borderId="33" xfId="0" applyFont="1" applyFill="1" applyBorder="1" applyAlignment="1">
      <alignment horizontal="left" vertical="center"/>
    </xf>
    <xf numFmtId="0" fontId="2" fillId="2" borderId="48" xfId="0" applyFont="1" applyFill="1" applyBorder="1" applyAlignment="1">
      <alignment horizontal="center" vertical="center"/>
    </xf>
    <xf numFmtId="49" fontId="2" fillId="2" borderId="49" xfId="0" applyNumberFormat="1" applyFont="1" applyFill="1" applyBorder="1" applyAlignment="1">
      <alignment horizontal="right" vertical="center" wrapText="1"/>
    </xf>
    <xf numFmtId="14" fontId="2" fillId="2" borderId="15" xfId="0" applyNumberFormat="1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vertical="center"/>
    </xf>
    <xf numFmtId="0" fontId="1" fillId="2" borderId="33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horizontal="left"/>
    </xf>
    <xf numFmtId="0" fontId="2" fillId="5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4" fontId="2" fillId="2" borderId="18" xfId="0" applyNumberFormat="1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right" vertical="center" wrapText="1"/>
    </xf>
    <xf numFmtId="0" fontId="2" fillId="4" borderId="9" xfId="0" applyFont="1" applyFill="1" applyBorder="1" applyAlignment="1">
      <alignment horizontal="left" vertical="center"/>
    </xf>
    <xf numFmtId="164" fontId="2" fillId="2" borderId="22" xfId="0" applyNumberFormat="1" applyFont="1" applyFill="1" applyBorder="1" applyAlignment="1">
      <alignment horizontal="left" vertical="center" wrapText="1"/>
    </xf>
    <xf numFmtId="0" fontId="13" fillId="2" borderId="12" xfId="2" applyFill="1" applyBorder="1" applyAlignment="1">
      <alignment horizontal="left" vertical="center" wrapText="1"/>
    </xf>
    <xf numFmtId="0" fontId="13" fillId="2" borderId="9" xfId="2" applyFill="1" applyBorder="1" applyAlignment="1">
      <alignment horizontal="left" vertical="center"/>
    </xf>
    <xf numFmtId="0" fontId="1" fillId="4" borderId="19" xfId="0" applyFont="1" applyFill="1" applyBorder="1" applyAlignment="1">
      <alignment horizontal="right" vertical="center" wrapText="1"/>
    </xf>
    <xf numFmtId="0" fontId="2" fillId="4" borderId="18" xfId="0" applyFont="1" applyFill="1" applyBorder="1" applyAlignment="1">
      <alignment horizontal="left" vertical="center"/>
    </xf>
    <xf numFmtId="2" fontId="0" fillId="0" borderId="0" xfId="0" applyNumberFormat="1"/>
    <xf numFmtId="0" fontId="0" fillId="0" borderId="0" xfId="0" applyAlignment="1">
      <alignment horizontal="right"/>
    </xf>
    <xf numFmtId="0" fontId="0" fillId="12" borderId="0" xfId="0" applyFill="1"/>
    <xf numFmtId="0" fontId="0" fillId="8" borderId="0" xfId="0" applyFill="1"/>
    <xf numFmtId="0" fontId="0" fillId="13" borderId="0" xfId="0" applyFill="1"/>
    <xf numFmtId="0" fontId="14" fillId="12" borderId="0" xfId="0" applyFont="1" applyFill="1"/>
    <xf numFmtId="0" fontId="14" fillId="8" borderId="0" xfId="0" applyFont="1" applyFill="1"/>
    <xf numFmtId="0" fontId="14" fillId="13" borderId="0" xfId="0" applyFont="1" applyFill="1"/>
    <xf numFmtId="0" fontId="14" fillId="0" borderId="0" xfId="0" applyFont="1"/>
    <xf numFmtId="0" fontId="13" fillId="0" borderId="0" xfId="2"/>
    <xf numFmtId="0" fontId="14" fillId="0" borderId="51" xfId="0" applyFont="1" applyBorder="1"/>
    <xf numFmtId="0" fontId="14" fillId="0" borderId="52" xfId="0" applyFont="1" applyBorder="1"/>
    <xf numFmtId="0" fontId="14" fillId="14" borderId="52" xfId="0" applyFont="1" applyFill="1" applyBorder="1"/>
    <xf numFmtId="0" fontId="14" fillId="4" borderId="52" xfId="0" applyFont="1" applyFill="1" applyBorder="1"/>
    <xf numFmtId="0" fontId="14" fillId="0" borderId="53" xfId="0" applyFont="1" applyBorder="1"/>
    <xf numFmtId="0" fontId="0" fillId="0" borderId="54" xfId="0" applyBorder="1"/>
    <xf numFmtId="44" fontId="0" fillId="0" borderId="0" xfId="1" applyFont="1"/>
    <xf numFmtId="44" fontId="0" fillId="0" borderId="0" xfId="1" applyFont="1" applyFill="1"/>
    <xf numFmtId="44" fontId="0" fillId="14" borderId="0" xfId="1" applyFont="1" applyFill="1"/>
    <xf numFmtId="44" fontId="0" fillId="4" borderId="0" xfId="1" applyFont="1" applyFill="1"/>
    <xf numFmtId="0" fontId="0" fillId="0" borderId="55" xfId="0" applyBorder="1"/>
    <xf numFmtId="0" fontId="0" fillId="14" borderId="0" xfId="0" applyFill="1"/>
    <xf numFmtId="0" fontId="0" fillId="4" borderId="0" xfId="0" applyFill="1"/>
    <xf numFmtId="0" fontId="0" fillId="15" borderId="54" xfId="0" applyFill="1" applyBorder="1"/>
    <xf numFmtId="44" fontId="0" fillId="0" borderId="55" xfId="1" applyFont="1" applyBorder="1"/>
    <xf numFmtId="0" fontId="0" fillId="0" borderId="54" xfId="0" applyBorder="1" applyAlignment="1">
      <alignment wrapText="1"/>
    </xf>
    <xf numFmtId="0" fontId="0" fillId="0" borderId="0" xfId="0" applyAlignment="1">
      <alignment wrapText="1"/>
    </xf>
    <xf numFmtId="44" fontId="0" fillId="0" borderId="0" xfId="1" applyFont="1" applyAlignment="1">
      <alignment wrapText="1"/>
    </xf>
    <xf numFmtId="0" fontId="0" fillId="14" borderId="0" xfId="0" applyFill="1" applyAlignment="1">
      <alignment wrapText="1"/>
    </xf>
    <xf numFmtId="0" fontId="0" fillId="4" borderId="0" xfId="0" applyFill="1" applyAlignment="1">
      <alignment wrapText="1"/>
    </xf>
    <xf numFmtId="0" fontId="0" fillId="0" borderId="55" xfId="0" applyBorder="1" applyAlignment="1">
      <alignment wrapText="1"/>
    </xf>
    <xf numFmtId="0" fontId="0" fillId="0" borderId="56" xfId="0" applyBorder="1" applyAlignment="1">
      <alignment wrapText="1"/>
    </xf>
    <xf numFmtId="0" fontId="0" fillId="0" borderId="57" xfId="0" applyBorder="1" applyAlignment="1">
      <alignment wrapText="1"/>
    </xf>
    <xf numFmtId="0" fontId="0" fillId="14" borderId="57" xfId="0" applyFill="1" applyBorder="1" applyAlignment="1">
      <alignment wrapText="1"/>
    </xf>
    <xf numFmtId="0" fontId="16" fillId="0" borderId="57" xfId="0" applyFont="1" applyBorder="1" applyAlignment="1">
      <alignment wrapText="1"/>
    </xf>
    <xf numFmtId="0" fontId="0" fillId="4" borderId="57" xfId="0" applyFill="1" applyBorder="1" applyAlignment="1">
      <alignment wrapText="1"/>
    </xf>
    <xf numFmtId="0" fontId="0" fillId="0" borderId="58" xfId="0" applyBorder="1" applyAlignment="1">
      <alignment wrapText="1"/>
    </xf>
    <xf numFmtId="44" fontId="14" fillId="0" borderId="59" xfId="0" applyNumberFormat="1" applyFont="1" applyBorder="1"/>
    <xf numFmtId="44" fontId="14" fillId="14" borderId="59" xfId="0" applyNumberFormat="1" applyFont="1" applyFill="1" applyBorder="1"/>
    <xf numFmtId="44" fontId="14" fillId="4" borderId="59" xfId="0" applyNumberFormat="1" applyFont="1" applyFill="1" applyBorder="1"/>
    <xf numFmtId="0" fontId="0" fillId="6" borderId="54" xfId="0" applyFill="1" applyBorder="1"/>
    <xf numFmtId="44" fontId="0" fillId="6" borderId="0" xfId="1" applyFont="1" applyFill="1"/>
    <xf numFmtId="0" fontId="0" fillId="6" borderId="0" xfId="0" applyFill="1"/>
    <xf numFmtId="0" fontId="0" fillId="6" borderId="55" xfId="0" applyFill="1" applyBorder="1"/>
    <xf numFmtId="164" fontId="0" fillId="0" borderId="0" xfId="0" applyNumberFormat="1"/>
    <xf numFmtId="0" fontId="0" fillId="0" borderId="0" xfId="0" applyAlignment="1">
      <alignment horizontal="center" vertical="center"/>
    </xf>
    <xf numFmtId="0" fontId="13" fillId="0" borderId="0" xfId="2" applyAlignment="1">
      <alignment wrapText="1"/>
    </xf>
    <xf numFmtId="3" fontId="0" fillId="0" borderId="0" xfId="0" applyNumberFormat="1"/>
    <xf numFmtId="0" fontId="1" fillId="14" borderId="34" xfId="0" applyFont="1" applyFill="1" applyBorder="1" applyAlignment="1">
      <alignment horizontal="right" vertical="center" wrapText="1"/>
    </xf>
    <xf numFmtId="0" fontId="2" fillId="14" borderId="35" xfId="0" applyFont="1" applyFill="1" applyBorder="1" applyAlignment="1">
      <alignment horizontal="left" vertical="center"/>
    </xf>
    <xf numFmtId="49" fontId="1" fillId="14" borderId="34" xfId="0" applyNumberFormat="1" applyFont="1" applyFill="1" applyBorder="1" applyAlignment="1">
      <alignment horizontal="right" vertical="center"/>
    </xf>
    <xf numFmtId="0" fontId="2" fillId="14" borderId="35" xfId="0" applyFont="1" applyFill="1" applyBorder="1" applyAlignment="1">
      <alignment horizontal="left" vertical="center" wrapText="1"/>
    </xf>
    <xf numFmtId="0" fontId="1" fillId="14" borderId="40" xfId="0" applyFont="1" applyFill="1" applyBorder="1" applyAlignment="1">
      <alignment horizontal="right" vertical="center"/>
    </xf>
    <xf numFmtId="14" fontId="2" fillId="14" borderId="33" xfId="0" applyNumberFormat="1" applyFont="1" applyFill="1" applyBorder="1" applyAlignment="1">
      <alignment horizontal="center" vertical="center" wrapText="1"/>
    </xf>
    <xf numFmtId="0" fontId="1" fillId="14" borderId="21" xfId="0" applyFont="1" applyFill="1" applyBorder="1" applyAlignment="1">
      <alignment horizontal="right" vertical="center" wrapText="1"/>
    </xf>
    <xf numFmtId="0" fontId="2" fillId="14" borderId="45" xfId="0" applyFont="1" applyFill="1" applyBorder="1" applyAlignment="1">
      <alignment horizontal="center" vertical="center"/>
    </xf>
    <xf numFmtId="49" fontId="2" fillId="14" borderId="44" xfId="0" applyNumberFormat="1" applyFont="1" applyFill="1" applyBorder="1" applyAlignment="1">
      <alignment horizontal="right" vertical="center" wrapText="1"/>
    </xf>
    <xf numFmtId="164" fontId="5" fillId="14" borderId="21" xfId="0" applyNumberFormat="1" applyFont="1" applyFill="1" applyBorder="1" applyAlignment="1">
      <alignment horizontal="center" vertical="center" wrapText="1"/>
    </xf>
    <xf numFmtId="164" fontId="8" fillId="14" borderId="21" xfId="0" applyNumberFormat="1" applyFont="1" applyFill="1" applyBorder="1" applyAlignment="1">
      <alignment horizontal="right" vertical="center" wrapText="1"/>
    </xf>
    <xf numFmtId="164" fontId="5" fillId="14" borderId="39" xfId="0" applyNumberFormat="1" applyFont="1" applyFill="1" applyBorder="1" applyAlignment="1">
      <alignment horizontal="center" vertical="center" wrapText="1"/>
    </xf>
    <xf numFmtId="164" fontId="8" fillId="14" borderId="0" xfId="0" applyNumberFormat="1" applyFont="1" applyFill="1" applyAlignment="1">
      <alignment horizontal="right" vertical="center" wrapText="1"/>
    </xf>
    <xf numFmtId="0" fontId="2" fillId="14" borderId="0" xfId="0" applyFont="1" applyFill="1" applyAlignment="1">
      <alignment horizontal="right" vertical="center"/>
    </xf>
    <xf numFmtId="0" fontId="2" fillId="14" borderId="0" xfId="0" applyFont="1" applyFill="1" applyAlignment="1">
      <alignment horizontal="left" vertical="center"/>
    </xf>
    <xf numFmtId="14" fontId="1" fillId="14" borderId="14" xfId="0" applyNumberFormat="1" applyFont="1" applyFill="1" applyBorder="1" applyAlignment="1">
      <alignment horizontal="right" vertical="center" wrapText="1"/>
    </xf>
    <xf numFmtId="14" fontId="2" fillId="14" borderId="39" xfId="0" applyNumberFormat="1" applyFont="1" applyFill="1" applyBorder="1" applyAlignment="1">
      <alignment horizontal="center" vertical="center"/>
    </xf>
    <xf numFmtId="49" fontId="1" fillId="14" borderId="40" xfId="0" applyNumberFormat="1" applyFont="1" applyFill="1" applyBorder="1" applyAlignment="1">
      <alignment horizontal="right" vertical="center"/>
    </xf>
    <xf numFmtId="0" fontId="2" fillId="14" borderId="15" xfId="0" applyFont="1" applyFill="1" applyBorder="1" applyAlignment="1">
      <alignment horizontal="center" vertical="center" wrapText="1"/>
    </xf>
    <xf numFmtId="14" fontId="1" fillId="14" borderId="14" xfId="0" applyNumberFormat="1" applyFont="1" applyFill="1" applyBorder="1" applyAlignment="1">
      <alignment horizontal="right" vertical="center"/>
    </xf>
    <xf numFmtId="14" fontId="2" fillId="14" borderId="32" xfId="0" applyNumberFormat="1" applyFont="1" applyFill="1" applyBorder="1" applyAlignment="1">
      <alignment horizontal="center" vertical="center"/>
    </xf>
    <xf numFmtId="14" fontId="1" fillId="14" borderId="21" xfId="0" applyNumberFormat="1" applyFont="1" applyFill="1" applyBorder="1" applyAlignment="1">
      <alignment horizontal="right" vertical="center"/>
    </xf>
    <xf numFmtId="14" fontId="2" fillId="14" borderId="15" xfId="0" applyNumberFormat="1" applyFont="1" applyFill="1" applyBorder="1" applyAlignment="1">
      <alignment horizontal="center" vertical="center"/>
    </xf>
    <xf numFmtId="49" fontId="2" fillId="14" borderId="42" xfId="0" applyNumberFormat="1" applyFont="1" applyFill="1" applyBorder="1" applyAlignment="1">
      <alignment horizontal="right" vertical="center" wrapText="1"/>
    </xf>
    <xf numFmtId="164" fontId="5" fillId="14" borderId="16" xfId="0" applyNumberFormat="1" applyFont="1" applyFill="1" applyBorder="1" applyAlignment="1">
      <alignment horizontal="center" vertical="center" wrapText="1"/>
    </xf>
    <xf numFmtId="164" fontId="5" fillId="14" borderId="47" xfId="0" applyNumberFormat="1" applyFont="1" applyFill="1" applyBorder="1" applyAlignment="1">
      <alignment horizontal="center" vertical="center" wrapText="1"/>
    </xf>
    <xf numFmtId="0" fontId="2" fillId="14" borderId="0" xfId="0" applyFont="1" applyFill="1"/>
    <xf numFmtId="0" fontId="2" fillId="14" borderId="0" xfId="0" applyFont="1" applyFill="1" applyAlignment="1">
      <alignment horizontal="left"/>
    </xf>
    <xf numFmtId="0" fontId="1" fillId="14" borderId="19" xfId="0" applyFont="1" applyFill="1" applyBorder="1" applyAlignment="1">
      <alignment horizontal="right" vertical="center" wrapText="1"/>
    </xf>
    <xf numFmtId="0" fontId="2" fillId="14" borderId="18" xfId="0" applyFont="1" applyFill="1" applyBorder="1" applyAlignment="1">
      <alignment horizontal="left" vertical="center"/>
    </xf>
    <xf numFmtId="49" fontId="1" fillId="14" borderId="18" xfId="0" applyNumberFormat="1" applyFont="1" applyFill="1" applyBorder="1" applyAlignment="1">
      <alignment horizontal="right" vertical="center"/>
    </xf>
    <xf numFmtId="0" fontId="2" fillId="14" borderId="22" xfId="0" applyFont="1" applyFill="1" applyBorder="1" applyAlignment="1">
      <alignment horizontal="left" vertical="center" wrapText="1"/>
    </xf>
    <xf numFmtId="0" fontId="1" fillId="14" borderId="24" xfId="0" applyFont="1" applyFill="1" applyBorder="1" applyAlignment="1">
      <alignment horizontal="right" vertical="center"/>
    </xf>
    <xf numFmtId="14" fontId="2" fillId="14" borderId="17" xfId="0" applyNumberFormat="1" applyFont="1" applyFill="1" applyBorder="1" applyAlignment="1">
      <alignment horizontal="center" vertical="center" wrapText="1"/>
    </xf>
    <xf numFmtId="49" fontId="2" fillId="14" borderId="43" xfId="0" applyNumberFormat="1" applyFont="1" applyFill="1" applyBorder="1" applyAlignment="1">
      <alignment horizontal="right" vertical="center" wrapText="1"/>
    </xf>
    <xf numFmtId="164" fontId="8" fillId="14" borderId="18" xfId="0" applyNumberFormat="1" applyFont="1" applyFill="1" applyBorder="1" applyAlignment="1">
      <alignment horizontal="right" vertical="center" wrapText="1"/>
    </xf>
    <xf numFmtId="49" fontId="1" fillId="14" borderId="24" xfId="0" applyNumberFormat="1" applyFont="1" applyFill="1" applyBorder="1" applyAlignment="1">
      <alignment horizontal="right" vertical="center"/>
    </xf>
    <xf numFmtId="14" fontId="2" fillId="14" borderId="26" xfId="0" applyNumberFormat="1" applyFont="1" applyFill="1" applyBorder="1" applyAlignment="1">
      <alignment horizontal="center" vertical="center" wrapText="1"/>
    </xf>
    <xf numFmtId="14" fontId="1" fillId="14" borderId="24" xfId="0" applyNumberFormat="1" applyFont="1" applyFill="1" applyBorder="1" applyAlignment="1">
      <alignment horizontal="right" vertical="center"/>
    </xf>
    <xf numFmtId="0" fontId="2" fillId="14" borderId="28" xfId="0" applyFont="1" applyFill="1" applyBorder="1" applyAlignment="1">
      <alignment horizontal="center" vertical="center"/>
    </xf>
    <xf numFmtId="49" fontId="2" fillId="14" borderId="40" xfId="0" applyNumberFormat="1" applyFont="1" applyFill="1" applyBorder="1" applyAlignment="1">
      <alignment horizontal="right" vertical="center" wrapText="1"/>
    </xf>
    <xf numFmtId="164" fontId="5" fillId="14" borderId="17" xfId="0" applyNumberFormat="1" applyFont="1" applyFill="1" applyBorder="1" applyAlignment="1">
      <alignment horizontal="center" vertical="center" wrapText="1"/>
    </xf>
    <xf numFmtId="164" fontId="8" fillId="14" borderId="16" xfId="0" applyNumberFormat="1" applyFont="1" applyFill="1" applyBorder="1" applyAlignment="1">
      <alignment horizontal="right" vertical="center" wrapText="1"/>
    </xf>
    <xf numFmtId="164" fontId="10" fillId="14" borderId="41" xfId="0" applyNumberFormat="1" applyFont="1" applyFill="1" applyBorder="1" applyAlignment="1">
      <alignment horizontal="center" vertical="center" wrapText="1"/>
    </xf>
    <xf numFmtId="0" fontId="1" fillId="14" borderId="8" xfId="0" applyFont="1" applyFill="1" applyBorder="1" applyAlignment="1">
      <alignment horizontal="right" vertical="center" wrapText="1"/>
    </xf>
    <xf numFmtId="0" fontId="2" fillId="14" borderId="9" xfId="0" applyFont="1" applyFill="1" applyBorder="1" applyAlignment="1">
      <alignment horizontal="left" vertical="center"/>
    </xf>
    <xf numFmtId="49" fontId="1" fillId="14" borderId="9" xfId="0" applyNumberFormat="1" applyFont="1" applyFill="1" applyBorder="1" applyAlignment="1">
      <alignment horizontal="right" vertical="center"/>
    </xf>
    <xf numFmtId="0" fontId="2" fillId="14" borderId="12" xfId="0" applyFont="1" applyFill="1" applyBorder="1" applyAlignment="1">
      <alignment horizontal="left" vertical="center" wrapText="1"/>
    </xf>
    <xf numFmtId="0" fontId="1" fillId="14" borderId="25" xfId="0" applyFont="1" applyFill="1" applyBorder="1" applyAlignment="1">
      <alignment horizontal="right" vertical="center"/>
    </xf>
    <xf numFmtId="14" fontId="2" fillId="14" borderId="36" xfId="0" applyNumberFormat="1" applyFont="1" applyFill="1" applyBorder="1" applyAlignment="1">
      <alignment horizontal="center" vertical="center" wrapText="1"/>
    </xf>
    <xf numFmtId="49" fontId="1" fillId="14" borderId="9" xfId="0" applyNumberFormat="1" applyFont="1" applyFill="1" applyBorder="1" applyAlignment="1">
      <alignment horizontal="right" vertical="center" wrapText="1"/>
    </xf>
    <xf numFmtId="164" fontId="5" fillId="14" borderId="30" xfId="0" applyNumberFormat="1" applyFont="1" applyFill="1" applyBorder="1" applyAlignment="1">
      <alignment horizontal="center" vertical="center" wrapText="1"/>
    </xf>
    <xf numFmtId="164" fontId="8" fillId="14" borderId="46" xfId="0" applyNumberFormat="1" applyFont="1" applyFill="1" applyBorder="1" applyAlignment="1">
      <alignment horizontal="right" vertical="center"/>
    </xf>
    <xf numFmtId="14" fontId="1" fillId="14" borderId="38" xfId="0" applyNumberFormat="1" applyFont="1" applyFill="1" applyBorder="1" applyAlignment="1">
      <alignment horizontal="right" vertical="center" wrapText="1"/>
    </xf>
    <xf numFmtId="14" fontId="2" fillId="14" borderId="23" xfId="0" applyNumberFormat="1" applyFont="1" applyFill="1" applyBorder="1" applyAlignment="1">
      <alignment horizontal="center" vertical="center" wrapText="1"/>
    </xf>
    <xf numFmtId="14" fontId="1" fillId="14" borderId="38" xfId="0" applyNumberFormat="1" applyFont="1" applyFill="1" applyBorder="1" applyAlignment="1">
      <alignment horizontal="right" vertical="center"/>
    </xf>
    <xf numFmtId="14" fontId="2" fillId="14" borderId="36" xfId="0" applyNumberFormat="1" applyFont="1" applyFill="1" applyBorder="1" applyAlignment="1">
      <alignment horizontal="center" vertical="center"/>
    </xf>
    <xf numFmtId="164" fontId="5" fillId="14" borderId="36" xfId="0" applyNumberFormat="1" applyFont="1" applyFill="1" applyBorder="1" applyAlignment="1">
      <alignment horizontal="center" vertical="center" wrapText="1"/>
    </xf>
    <xf numFmtId="164" fontId="8" fillId="14" borderId="37" xfId="0" applyNumberFormat="1" applyFont="1" applyFill="1" applyBorder="1" applyAlignment="1">
      <alignment horizontal="right" vertical="center" wrapText="1"/>
    </xf>
    <xf numFmtId="164" fontId="8" fillId="14" borderId="27" xfId="1" applyNumberFormat="1" applyFont="1" applyFill="1" applyBorder="1" applyAlignment="1">
      <alignment horizontal="center" vertical="center" wrapText="1"/>
    </xf>
    <xf numFmtId="44" fontId="0" fillId="0" borderId="0" xfId="0" applyNumberFormat="1" applyAlignment="1">
      <alignment wrapText="1"/>
    </xf>
    <xf numFmtId="0" fontId="14" fillId="0" borderId="1" xfId="0" applyFont="1" applyBorder="1" applyAlignment="1">
      <alignment horizontal="center" vertical="top"/>
    </xf>
    <xf numFmtId="0" fontId="0" fillId="0" borderId="13" xfId="0" applyBorder="1"/>
    <xf numFmtId="0" fontId="0" fillId="0" borderId="13" xfId="0" applyBorder="1" applyAlignment="1">
      <alignment wrapText="1"/>
    </xf>
    <xf numFmtId="0" fontId="0" fillId="0" borderId="3" xfId="0" applyBorder="1" applyAlignment="1">
      <alignment wrapText="1"/>
    </xf>
    <xf numFmtId="0" fontId="14" fillId="14" borderId="1" xfId="0" applyFont="1" applyFill="1" applyBorder="1" applyAlignment="1">
      <alignment horizontal="center" vertical="top"/>
    </xf>
    <xf numFmtId="0" fontId="0" fillId="14" borderId="13" xfId="0" applyFill="1" applyBorder="1"/>
    <xf numFmtId="0" fontId="0" fillId="14" borderId="13" xfId="0" applyFill="1" applyBorder="1" applyAlignment="1">
      <alignment wrapText="1"/>
    </xf>
    <xf numFmtId="0" fontId="0" fillId="14" borderId="3" xfId="0" applyFill="1" applyBorder="1" applyAlignment="1">
      <alignment wrapText="1"/>
    </xf>
    <xf numFmtId="0" fontId="0" fillId="0" borderId="7" xfId="0" applyBorder="1"/>
    <xf numFmtId="0" fontId="13" fillId="14" borderId="9" xfId="2" applyFill="1" applyBorder="1" applyAlignment="1">
      <alignment horizontal="left" vertical="center"/>
    </xf>
    <xf numFmtId="0" fontId="13" fillId="14" borderId="12" xfId="2" applyFill="1" applyBorder="1" applyAlignment="1">
      <alignment horizontal="left" vertical="center" wrapText="1"/>
    </xf>
    <xf numFmtId="0" fontId="2" fillId="14" borderId="48" xfId="0" applyFont="1" applyFill="1" applyBorder="1" applyAlignment="1">
      <alignment horizontal="center" vertical="center"/>
    </xf>
    <xf numFmtId="49" fontId="2" fillId="14" borderId="49" xfId="0" applyNumberFormat="1" applyFont="1" applyFill="1" applyBorder="1" applyAlignment="1">
      <alignment horizontal="right" vertical="center" wrapText="1"/>
    </xf>
    <xf numFmtId="14" fontId="2" fillId="14" borderId="15" xfId="0" applyNumberFormat="1" applyFont="1" applyFill="1" applyBorder="1" applyAlignment="1">
      <alignment horizontal="center" vertical="center" wrapText="1"/>
    </xf>
    <xf numFmtId="0" fontId="2" fillId="14" borderId="23" xfId="0" applyFont="1" applyFill="1" applyBorder="1" applyAlignment="1">
      <alignment horizontal="center" vertical="center" wrapText="1"/>
    </xf>
    <xf numFmtId="0" fontId="17" fillId="0" borderId="0" xfId="0" applyFont="1"/>
    <xf numFmtId="0" fontId="18" fillId="0" borderId="0" xfId="0" applyFont="1"/>
    <xf numFmtId="0" fontId="19" fillId="0" borderId="0" xfId="0" applyFont="1"/>
    <xf numFmtId="0" fontId="13" fillId="14" borderId="0" xfId="2" applyFill="1" applyAlignment="1">
      <alignment vertical="center" wrapText="1"/>
    </xf>
    <xf numFmtId="8" fontId="18" fillId="0" borderId="0" xfId="0" applyNumberFormat="1" applyFont="1"/>
    <xf numFmtId="6" fontId="0" fillId="0" borderId="0" xfId="0" applyNumberFormat="1"/>
    <xf numFmtId="8" fontId="0" fillId="0" borderId="0" xfId="0" applyNumberFormat="1"/>
    <xf numFmtId="8" fontId="20" fillId="0" borderId="0" xfId="0" applyNumberFormat="1" applyFont="1"/>
    <xf numFmtId="4" fontId="0" fillId="0" borderId="0" xfId="0" applyNumberFormat="1"/>
    <xf numFmtId="0" fontId="13" fillId="14" borderId="0" xfId="2" applyFill="1"/>
    <xf numFmtId="0" fontId="2" fillId="14" borderId="60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right" vertical="center" wrapText="1"/>
    </xf>
    <xf numFmtId="49" fontId="1" fillId="2" borderId="0" xfId="0" applyNumberFormat="1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 wrapText="1"/>
    </xf>
    <xf numFmtId="14" fontId="2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right" vertical="center" wrapText="1"/>
    </xf>
    <xf numFmtId="164" fontId="5" fillId="2" borderId="0" xfId="0" applyNumberFormat="1" applyFont="1" applyFill="1" applyAlignment="1">
      <alignment horizontal="center" vertical="center" wrapText="1"/>
    </xf>
    <xf numFmtId="164" fontId="10" fillId="2" borderId="0" xfId="0" applyNumberFormat="1" applyFont="1" applyFill="1" applyAlignment="1">
      <alignment horizontal="center" vertical="center" wrapText="1"/>
    </xf>
    <xf numFmtId="164" fontId="8" fillId="2" borderId="0" xfId="0" applyNumberFormat="1" applyFont="1" applyFill="1" applyAlignment="1">
      <alignment horizontal="right" vertical="center"/>
    </xf>
    <xf numFmtId="164" fontId="2" fillId="2" borderId="0" xfId="0" applyNumberFormat="1" applyFont="1" applyFill="1" applyAlignment="1">
      <alignment horizontal="center" vertical="center"/>
    </xf>
    <xf numFmtId="14" fontId="1" fillId="2" borderId="0" xfId="0" applyNumberFormat="1" applyFont="1" applyFill="1" applyAlignment="1">
      <alignment horizontal="right" vertical="center" wrapText="1"/>
    </xf>
    <xf numFmtId="14" fontId="1" fillId="2" borderId="0" xfId="0" applyNumberFormat="1" applyFont="1" applyFill="1" applyAlignment="1">
      <alignment horizontal="right" vertical="center"/>
    </xf>
    <xf numFmtId="14" fontId="2" fillId="2" borderId="0" xfId="0" applyNumberFormat="1" applyFont="1" applyFill="1" applyAlignment="1">
      <alignment horizontal="center" vertical="center"/>
    </xf>
    <xf numFmtId="164" fontId="8" fillId="2" borderId="0" xfId="1" applyNumberFormat="1" applyFont="1" applyFill="1" applyBorder="1" applyAlignment="1">
      <alignment horizontal="center" vertical="center" wrapText="1"/>
    </xf>
    <xf numFmtId="0" fontId="1" fillId="4" borderId="34" xfId="0" applyFont="1" applyFill="1" applyBorder="1" applyAlignment="1">
      <alignment horizontal="right" vertical="center" wrapText="1"/>
    </xf>
    <xf numFmtId="0" fontId="2" fillId="4" borderId="35" xfId="0" applyFont="1" applyFill="1" applyBorder="1" applyAlignment="1">
      <alignment horizontal="left" vertical="center"/>
    </xf>
    <xf numFmtId="0" fontId="2" fillId="4" borderId="13" xfId="0" applyFont="1" applyFill="1" applyBorder="1" applyAlignment="1">
      <alignment vertical="center"/>
    </xf>
    <xf numFmtId="49" fontId="1" fillId="4" borderId="34" xfId="0" applyNumberFormat="1" applyFont="1" applyFill="1" applyBorder="1" applyAlignment="1">
      <alignment horizontal="right" vertical="center"/>
    </xf>
    <xf numFmtId="0" fontId="2" fillId="4" borderId="35" xfId="0" applyFont="1" applyFill="1" applyBorder="1" applyAlignment="1">
      <alignment horizontal="left" vertical="center" wrapText="1"/>
    </xf>
    <xf numFmtId="0" fontId="1" fillId="4" borderId="40" xfId="0" applyFont="1" applyFill="1" applyBorder="1" applyAlignment="1">
      <alignment horizontal="right" vertical="center"/>
    </xf>
    <xf numFmtId="14" fontId="2" fillId="4" borderId="33" xfId="0" applyNumberFormat="1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right" vertical="center" wrapText="1"/>
    </xf>
    <xf numFmtId="0" fontId="2" fillId="4" borderId="45" xfId="0" applyFont="1" applyFill="1" applyBorder="1" applyAlignment="1">
      <alignment horizontal="center" vertical="center"/>
    </xf>
    <xf numFmtId="49" fontId="2" fillId="4" borderId="44" xfId="0" applyNumberFormat="1" applyFont="1" applyFill="1" applyBorder="1" applyAlignment="1">
      <alignment horizontal="right" vertical="center" wrapText="1"/>
    </xf>
    <xf numFmtId="164" fontId="5" fillId="4" borderId="21" xfId="0" applyNumberFormat="1" applyFont="1" applyFill="1" applyBorder="1" applyAlignment="1">
      <alignment horizontal="center" vertical="center" wrapText="1"/>
    </xf>
    <xf numFmtId="164" fontId="8" fillId="4" borderId="21" xfId="0" applyNumberFormat="1" applyFont="1" applyFill="1" applyBorder="1" applyAlignment="1">
      <alignment horizontal="right" vertical="center" wrapText="1"/>
    </xf>
    <xf numFmtId="164" fontId="5" fillId="4" borderId="39" xfId="0" applyNumberFormat="1" applyFont="1" applyFill="1" applyBorder="1" applyAlignment="1">
      <alignment horizontal="center" vertical="center" wrapText="1"/>
    </xf>
    <xf numFmtId="164" fontId="8" fillId="4" borderId="0" xfId="0" applyNumberFormat="1" applyFont="1" applyFill="1" applyAlignment="1">
      <alignment horizontal="right" vertical="center" wrapText="1"/>
    </xf>
    <xf numFmtId="0" fontId="2" fillId="4" borderId="0" xfId="0" applyFont="1" applyFill="1" applyAlignment="1">
      <alignment horizontal="right" vertical="center"/>
    </xf>
    <xf numFmtId="14" fontId="1" fillId="4" borderId="14" xfId="0" applyNumberFormat="1" applyFont="1" applyFill="1" applyBorder="1" applyAlignment="1">
      <alignment horizontal="right" vertical="center" wrapText="1"/>
    </xf>
    <xf numFmtId="14" fontId="2" fillId="4" borderId="39" xfId="0" applyNumberFormat="1" applyFont="1" applyFill="1" applyBorder="1" applyAlignment="1">
      <alignment horizontal="center" vertical="center"/>
    </xf>
    <xf numFmtId="49" fontId="1" fillId="4" borderId="40" xfId="0" applyNumberFormat="1" applyFont="1" applyFill="1" applyBorder="1" applyAlignment="1">
      <alignment horizontal="right" vertical="center"/>
    </xf>
    <xf numFmtId="0" fontId="2" fillId="4" borderId="15" xfId="0" applyFont="1" applyFill="1" applyBorder="1" applyAlignment="1">
      <alignment horizontal="center" vertical="center" wrapText="1"/>
    </xf>
    <xf numFmtId="14" fontId="1" fillId="4" borderId="14" xfId="0" applyNumberFormat="1" applyFont="1" applyFill="1" applyBorder="1" applyAlignment="1">
      <alignment horizontal="right" vertical="center"/>
    </xf>
    <xf numFmtId="14" fontId="2" fillId="4" borderId="32" xfId="0" applyNumberFormat="1" applyFont="1" applyFill="1" applyBorder="1" applyAlignment="1">
      <alignment horizontal="center" vertical="center"/>
    </xf>
    <xf numFmtId="14" fontId="1" fillId="4" borderId="21" xfId="0" applyNumberFormat="1" applyFont="1" applyFill="1" applyBorder="1" applyAlignment="1">
      <alignment horizontal="right" vertical="center"/>
    </xf>
    <xf numFmtId="14" fontId="2" fillId="4" borderId="15" xfId="0" applyNumberFormat="1" applyFont="1" applyFill="1" applyBorder="1" applyAlignment="1">
      <alignment horizontal="center" vertical="center"/>
    </xf>
    <xf numFmtId="49" fontId="2" fillId="4" borderId="42" xfId="0" applyNumberFormat="1" applyFont="1" applyFill="1" applyBorder="1" applyAlignment="1">
      <alignment horizontal="right" vertical="center" wrapText="1"/>
    </xf>
    <xf numFmtId="164" fontId="5" fillId="4" borderId="16" xfId="0" applyNumberFormat="1" applyFont="1" applyFill="1" applyBorder="1" applyAlignment="1">
      <alignment horizontal="center" vertical="center" wrapText="1"/>
    </xf>
    <xf numFmtId="164" fontId="5" fillId="4" borderId="47" xfId="0" applyNumberFormat="1" applyFont="1" applyFill="1" applyBorder="1" applyAlignment="1">
      <alignment horizontal="center" vertical="center" wrapText="1"/>
    </xf>
    <xf numFmtId="0" fontId="2" fillId="4" borderId="0" xfId="0" applyFont="1" applyFill="1"/>
    <xf numFmtId="0" fontId="2" fillId="4" borderId="0" xfId="0" applyFont="1" applyFill="1" applyAlignment="1">
      <alignment horizontal="left"/>
    </xf>
    <xf numFmtId="49" fontId="1" fillId="4" borderId="18" xfId="0" applyNumberFormat="1" applyFont="1" applyFill="1" applyBorder="1" applyAlignment="1">
      <alignment horizontal="right" vertical="center"/>
    </xf>
    <xf numFmtId="0" fontId="2" fillId="4" borderId="22" xfId="0" applyFont="1" applyFill="1" applyBorder="1" applyAlignment="1">
      <alignment horizontal="left" vertical="center" wrapText="1"/>
    </xf>
    <xf numFmtId="0" fontId="1" fillId="4" borderId="24" xfId="0" applyFont="1" applyFill="1" applyBorder="1" applyAlignment="1">
      <alignment horizontal="right" vertical="center"/>
    </xf>
    <xf numFmtId="49" fontId="2" fillId="4" borderId="43" xfId="0" applyNumberFormat="1" applyFont="1" applyFill="1" applyBorder="1" applyAlignment="1">
      <alignment horizontal="right" vertical="center" wrapText="1"/>
    </xf>
    <xf numFmtId="164" fontId="8" fillId="4" borderId="18" xfId="0" applyNumberFormat="1" applyFont="1" applyFill="1" applyBorder="1" applyAlignment="1">
      <alignment horizontal="right" vertical="center" wrapText="1"/>
    </xf>
    <xf numFmtId="49" fontId="1" fillId="4" borderId="24" xfId="0" applyNumberFormat="1" applyFont="1" applyFill="1" applyBorder="1" applyAlignment="1">
      <alignment horizontal="right" vertical="center"/>
    </xf>
    <xf numFmtId="14" fontId="2" fillId="4" borderId="26" xfId="0" applyNumberFormat="1" applyFont="1" applyFill="1" applyBorder="1" applyAlignment="1">
      <alignment horizontal="center" vertical="center" wrapText="1"/>
    </xf>
    <xf numFmtId="14" fontId="1" fillId="4" borderId="24" xfId="0" applyNumberFormat="1" applyFont="1" applyFill="1" applyBorder="1" applyAlignment="1">
      <alignment horizontal="right" vertical="center"/>
    </xf>
    <xf numFmtId="0" fontId="2" fillId="4" borderId="28" xfId="0" applyFont="1" applyFill="1" applyBorder="1" applyAlignment="1">
      <alignment horizontal="center" vertical="center"/>
    </xf>
    <xf numFmtId="49" fontId="2" fillId="4" borderId="40" xfId="0" applyNumberFormat="1" applyFont="1" applyFill="1" applyBorder="1" applyAlignment="1">
      <alignment horizontal="right" vertical="center" wrapText="1"/>
    </xf>
    <xf numFmtId="164" fontId="5" fillId="4" borderId="17" xfId="0" applyNumberFormat="1" applyFont="1" applyFill="1" applyBorder="1" applyAlignment="1">
      <alignment horizontal="center" vertical="center" wrapText="1"/>
    </xf>
    <xf numFmtId="164" fontId="8" fillId="4" borderId="16" xfId="0" applyNumberFormat="1" applyFont="1" applyFill="1" applyBorder="1" applyAlignment="1">
      <alignment horizontal="right" vertical="center" wrapText="1"/>
    </xf>
    <xf numFmtId="164" fontId="10" fillId="4" borderId="4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vertical="center"/>
    </xf>
    <xf numFmtId="49" fontId="1" fillId="4" borderId="9" xfId="0" applyNumberFormat="1" applyFont="1" applyFill="1" applyBorder="1" applyAlignment="1">
      <alignment horizontal="right" vertical="center"/>
    </xf>
    <xf numFmtId="0" fontId="2" fillId="4" borderId="12" xfId="0" applyFont="1" applyFill="1" applyBorder="1" applyAlignment="1">
      <alignment horizontal="left" vertical="center" wrapText="1"/>
    </xf>
    <xf numFmtId="0" fontId="1" fillId="4" borderId="25" xfId="0" applyFont="1" applyFill="1" applyBorder="1" applyAlignment="1">
      <alignment horizontal="right" vertical="center"/>
    </xf>
    <xf numFmtId="14" fontId="2" fillId="4" borderId="36" xfId="0" applyNumberFormat="1" applyFont="1" applyFill="1" applyBorder="1" applyAlignment="1">
      <alignment horizontal="center" vertical="center" wrapText="1"/>
    </xf>
    <xf numFmtId="49" fontId="1" fillId="4" borderId="9" xfId="0" applyNumberFormat="1" applyFont="1" applyFill="1" applyBorder="1" applyAlignment="1">
      <alignment horizontal="right" vertical="center" wrapText="1"/>
    </xf>
    <xf numFmtId="164" fontId="5" fillId="4" borderId="30" xfId="0" applyNumberFormat="1" applyFont="1" applyFill="1" applyBorder="1" applyAlignment="1">
      <alignment horizontal="center" vertical="center" wrapText="1"/>
    </xf>
    <xf numFmtId="164" fontId="8" fillId="4" borderId="46" xfId="0" applyNumberFormat="1" applyFont="1" applyFill="1" applyBorder="1" applyAlignment="1">
      <alignment horizontal="right" vertical="center"/>
    </xf>
    <xf numFmtId="14" fontId="1" fillId="4" borderId="38" xfId="0" applyNumberFormat="1" applyFont="1" applyFill="1" applyBorder="1" applyAlignment="1">
      <alignment horizontal="right" vertical="center" wrapText="1"/>
    </xf>
    <xf numFmtId="14" fontId="2" fillId="4" borderId="23" xfId="0" applyNumberFormat="1" applyFont="1" applyFill="1" applyBorder="1" applyAlignment="1">
      <alignment horizontal="center" vertical="center" wrapText="1"/>
    </xf>
    <xf numFmtId="14" fontId="1" fillId="4" borderId="38" xfId="0" applyNumberFormat="1" applyFont="1" applyFill="1" applyBorder="1" applyAlignment="1">
      <alignment horizontal="right" vertical="center"/>
    </xf>
    <xf numFmtId="14" fontId="2" fillId="4" borderId="36" xfId="0" applyNumberFormat="1" applyFont="1" applyFill="1" applyBorder="1" applyAlignment="1">
      <alignment horizontal="center" vertical="center"/>
    </xf>
    <xf numFmtId="164" fontId="5" fillId="4" borderId="36" xfId="0" applyNumberFormat="1" applyFont="1" applyFill="1" applyBorder="1" applyAlignment="1">
      <alignment horizontal="center" vertical="center" wrapText="1"/>
    </xf>
    <xf numFmtId="164" fontId="8" fillId="4" borderId="37" xfId="0" applyNumberFormat="1" applyFont="1" applyFill="1" applyBorder="1" applyAlignment="1">
      <alignment horizontal="right" vertical="center" wrapText="1"/>
    </xf>
    <xf numFmtId="164" fontId="8" fillId="4" borderId="27" xfId="1" applyNumberFormat="1" applyFont="1" applyFill="1" applyBorder="1" applyAlignment="1">
      <alignment horizontal="center" vertical="center" wrapText="1"/>
    </xf>
    <xf numFmtId="14" fontId="2" fillId="4" borderId="17" xfId="0" applyNumberFormat="1" applyFont="1" applyFill="1" applyBorder="1" applyAlignment="1">
      <alignment horizontal="center" vertical="center" wrapText="1"/>
    </xf>
    <xf numFmtId="0" fontId="1" fillId="2" borderId="48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right" vertical="center"/>
    </xf>
    <xf numFmtId="0" fontId="2" fillId="2" borderId="8" xfId="0" applyFont="1" applyFill="1" applyBorder="1" applyAlignment="1">
      <alignment horizontal="right" vertical="center"/>
    </xf>
    <xf numFmtId="0" fontId="2" fillId="2" borderId="15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1" fillId="2" borderId="20" xfId="0" applyFont="1" applyFill="1" applyBorder="1" applyAlignment="1">
      <alignment horizontal="right" vertical="center" wrapText="1"/>
    </xf>
    <xf numFmtId="0" fontId="1" fillId="2" borderId="37" xfId="0" applyFont="1" applyFill="1" applyBorder="1" applyAlignment="1">
      <alignment horizontal="right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164" fontId="8" fillId="2" borderId="28" xfId="0" applyNumberFormat="1" applyFont="1" applyFill="1" applyBorder="1" applyAlignment="1">
      <alignment horizontal="right" vertical="center" wrapText="1"/>
    </xf>
    <xf numFmtId="164" fontId="8" fillId="2" borderId="29" xfId="0" applyNumberFormat="1" applyFont="1" applyFill="1" applyBorder="1" applyAlignment="1">
      <alignment horizontal="right" vertical="center" wrapText="1"/>
    </xf>
    <xf numFmtId="164" fontId="10" fillId="2" borderId="26" xfId="0" applyNumberFormat="1" applyFont="1" applyFill="1" applyBorder="1" applyAlignment="1">
      <alignment horizontal="center" vertical="center" wrapText="1"/>
    </xf>
    <xf numFmtId="164" fontId="10" fillId="2" borderId="27" xfId="0" applyNumberFormat="1" applyFont="1" applyFill="1" applyBorder="1" applyAlignment="1">
      <alignment horizontal="center" vertical="center" wrapText="1"/>
    </xf>
    <xf numFmtId="164" fontId="2" fillId="2" borderId="18" xfId="0" applyNumberFormat="1" applyFont="1" applyFill="1" applyBorder="1" applyAlignment="1">
      <alignment horizontal="center" vertical="center"/>
    </xf>
    <xf numFmtId="164" fontId="2" fillId="2" borderId="22" xfId="0" applyNumberFormat="1" applyFont="1" applyFill="1" applyBorder="1" applyAlignment="1">
      <alignment horizontal="center" vertical="center"/>
    </xf>
    <xf numFmtId="14" fontId="1" fillId="2" borderId="24" xfId="0" applyNumberFormat="1" applyFont="1" applyFill="1" applyBorder="1" applyAlignment="1">
      <alignment horizontal="right" vertical="center" wrapText="1"/>
    </xf>
    <xf numFmtId="14" fontId="1" fillId="2" borderId="8" xfId="0" applyNumberFormat="1" applyFont="1" applyFill="1" applyBorder="1" applyAlignment="1">
      <alignment horizontal="right" vertical="center" wrapText="1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14" fontId="1" fillId="2" borderId="28" xfId="0" applyNumberFormat="1" applyFont="1" applyFill="1" applyBorder="1" applyAlignment="1">
      <alignment horizontal="right" vertical="center"/>
    </xf>
    <xf numFmtId="14" fontId="1" fillId="2" borderId="29" xfId="0" applyNumberFormat="1" applyFont="1" applyFill="1" applyBorder="1" applyAlignment="1">
      <alignment horizontal="right" vertical="center"/>
    </xf>
    <xf numFmtId="164" fontId="2" fillId="2" borderId="9" xfId="0" applyNumberFormat="1" applyFont="1" applyFill="1" applyBorder="1" applyAlignment="1">
      <alignment horizontal="center" vertical="center"/>
    </xf>
    <xf numFmtId="164" fontId="2" fillId="2" borderId="1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right" vertical="center"/>
    </xf>
    <xf numFmtId="0" fontId="2" fillId="4" borderId="8" xfId="0" applyFont="1" applyFill="1" applyBorder="1" applyAlignment="1">
      <alignment horizontal="right" vertical="center"/>
    </xf>
    <xf numFmtId="0" fontId="2" fillId="4" borderId="15" xfId="0" applyFont="1" applyFill="1" applyBorder="1" applyAlignment="1">
      <alignment horizontal="left" vertical="center"/>
    </xf>
    <xf numFmtId="0" fontId="2" fillId="4" borderId="12" xfId="0" applyFont="1" applyFill="1" applyBorder="1" applyAlignment="1">
      <alignment horizontal="left" vertical="center"/>
    </xf>
    <xf numFmtId="0" fontId="2" fillId="4" borderId="2" xfId="0" applyFont="1" applyFill="1" applyBorder="1" applyAlignment="1">
      <alignment horizontal="left" vertical="center" wrapText="1"/>
    </xf>
    <xf numFmtId="0" fontId="2" fillId="4" borderId="13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1" fillId="4" borderId="20" xfId="0" applyFont="1" applyFill="1" applyBorder="1" applyAlignment="1">
      <alignment horizontal="right" vertical="center" wrapText="1"/>
    </xf>
    <xf numFmtId="0" fontId="1" fillId="4" borderId="37" xfId="0" applyFont="1" applyFill="1" applyBorder="1" applyAlignment="1">
      <alignment horizontal="right" vertical="center" wrapText="1"/>
    </xf>
    <xf numFmtId="0" fontId="1" fillId="4" borderId="26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164" fontId="8" fillId="4" borderId="28" xfId="0" applyNumberFormat="1" applyFont="1" applyFill="1" applyBorder="1" applyAlignment="1">
      <alignment horizontal="right" vertical="center" wrapText="1"/>
    </xf>
    <xf numFmtId="164" fontId="8" fillId="4" borderId="29" xfId="0" applyNumberFormat="1" applyFont="1" applyFill="1" applyBorder="1" applyAlignment="1">
      <alignment horizontal="right" vertical="center" wrapText="1"/>
    </xf>
    <xf numFmtId="164" fontId="10" fillId="4" borderId="26" xfId="0" applyNumberFormat="1" applyFont="1" applyFill="1" applyBorder="1" applyAlignment="1">
      <alignment horizontal="center" vertical="center" wrapText="1"/>
    </xf>
    <xf numFmtId="164" fontId="10" fillId="4" borderId="27" xfId="0" applyNumberFormat="1" applyFont="1" applyFill="1" applyBorder="1" applyAlignment="1">
      <alignment horizontal="center" vertical="center" wrapText="1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2" xfId="0" applyNumberFormat="1" applyFont="1" applyFill="1" applyBorder="1" applyAlignment="1">
      <alignment horizontal="center" vertical="center"/>
    </xf>
    <xf numFmtId="14" fontId="1" fillId="4" borderId="24" xfId="0" applyNumberFormat="1" applyFont="1" applyFill="1" applyBorder="1" applyAlignment="1">
      <alignment horizontal="right" vertical="center" wrapText="1"/>
    </xf>
    <xf numFmtId="14" fontId="1" fillId="4" borderId="8" xfId="0" applyNumberFormat="1" applyFont="1" applyFill="1" applyBorder="1" applyAlignment="1">
      <alignment horizontal="right" vertical="center" wrapText="1"/>
    </xf>
    <xf numFmtId="0" fontId="2" fillId="4" borderId="26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14" fontId="1" fillId="4" borderId="28" xfId="0" applyNumberFormat="1" applyFont="1" applyFill="1" applyBorder="1" applyAlignment="1">
      <alignment horizontal="right" vertical="center"/>
    </xf>
    <xf numFmtId="14" fontId="1" fillId="4" borderId="29" xfId="0" applyNumberFormat="1" applyFont="1" applyFill="1" applyBorder="1" applyAlignment="1">
      <alignment horizontal="right" vertical="center"/>
    </xf>
    <xf numFmtId="164" fontId="2" fillId="4" borderId="9" xfId="0" applyNumberFormat="1" applyFont="1" applyFill="1" applyBorder="1" applyAlignment="1">
      <alignment horizontal="center" vertical="center"/>
    </xf>
    <xf numFmtId="164" fontId="2" fillId="4" borderId="12" xfId="0" applyNumberFormat="1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14" borderId="20" xfId="0" applyFont="1" applyFill="1" applyBorder="1" applyAlignment="1">
      <alignment horizontal="right" vertical="center" wrapText="1"/>
    </xf>
    <xf numFmtId="0" fontId="1" fillId="14" borderId="37" xfId="0" applyFont="1" applyFill="1" applyBorder="1" applyAlignment="1">
      <alignment horizontal="right" vertical="center" wrapText="1"/>
    </xf>
    <xf numFmtId="0" fontId="1" fillId="14" borderId="26" xfId="0" applyFont="1" applyFill="1" applyBorder="1" applyAlignment="1">
      <alignment horizontal="center" vertical="center"/>
    </xf>
    <xf numFmtId="0" fontId="1" fillId="14" borderId="27" xfId="0" applyFont="1" applyFill="1" applyBorder="1" applyAlignment="1">
      <alignment horizontal="center" vertical="center"/>
    </xf>
    <xf numFmtId="164" fontId="8" fillId="14" borderId="28" xfId="0" applyNumberFormat="1" applyFont="1" applyFill="1" applyBorder="1" applyAlignment="1">
      <alignment horizontal="right" vertical="center" wrapText="1"/>
    </xf>
    <xf numFmtId="164" fontId="8" fillId="14" borderId="29" xfId="0" applyNumberFormat="1" applyFont="1" applyFill="1" applyBorder="1" applyAlignment="1">
      <alignment horizontal="right" vertical="center" wrapText="1"/>
    </xf>
    <xf numFmtId="164" fontId="10" fillId="14" borderId="26" xfId="0" applyNumberFormat="1" applyFont="1" applyFill="1" applyBorder="1" applyAlignment="1">
      <alignment horizontal="center" vertical="center" wrapText="1"/>
    </xf>
    <xf numFmtId="164" fontId="10" fillId="14" borderId="27" xfId="0" applyNumberFormat="1" applyFont="1" applyFill="1" applyBorder="1" applyAlignment="1">
      <alignment horizontal="center" vertical="center" wrapText="1"/>
    </xf>
    <xf numFmtId="164" fontId="2" fillId="14" borderId="18" xfId="0" applyNumberFormat="1" applyFont="1" applyFill="1" applyBorder="1" applyAlignment="1">
      <alignment horizontal="center" vertical="center"/>
    </xf>
    <xf numFmtId="164" fontId="2" fillId="14" borderId="22" xfId="0" applyNumberFormat="1" applyFont="1" applyFill="1" applyBorder="1" applyAlignment="1">
      <alignment horizontal="center" vertical="center"/>
    </xf>
    <xf numFmtId="14" fontId="1" fillId="14" borderId="24" xfId="0" applyNumberFormat="1" applyFont="1" applyFill="1" applyBorder="1" applyAlignment="1">
      <alignment horizontal="right" vertical="center" wrapText="1"/>
    </xf>
    <xf numFmtId="14" fontId="1" fillId="14" borderId="8" xfId="0" applyNumberFormat="1" applyFont="1" applyFill="1" applyBorder="1" applyAlignment="1">
      <alignment horizontal="right" vertical="center" wrapText="1"/>
    </xf>
    <xf numFmtId="0" fontId="2" fillId="14" borderId="26" xfId="0" applyFont="1" applyFill="1" applyBorder="1" applyAlignment="1">
      <alignment horizontal="center" vertical="center"/>
    </xf>
    <xf numFmtId="0" fontId="2" fillId="14" borderId="27" xfId="0" applyFont="1" applyFill="1" applyBorder="1" applyAlignment="1">
      <alignment horizontal="center" vertical="center"/>
    </xf>
    <xf numFmtId="14" fontId="1" fillId="14" borderId="28" xfId="0" applyNumberFormat="1" applyFont="1" applyFill="1" applyBorder="1" applyAlignment="1">
      <alignment horizontal="right" vertical="center"/>
    </xf>
    <xf numFmtId="14" fontId="1" fillId="14" borderId="29" xfId="0" applyNumberFormat="1" applyFont="1" applyFill="1" applyBorder="1" applyAlignment="1">
      <alignment horizontal="right" vertical="center"/>
    </xf>
    <xf numFmtId="164" fontId="2" fillId="14" borderId="9" xfId="0" applyNumberFormat="1" applyFont="1" applyFill="1" applyBorder="1" applyAlignment="1">
      <alignment horizontal="center" vertical="center"/>
    </xf>
    <xf numFmtId="164" fontId="2" fillId="14" borderId="12" xfId="0" applyNumberFormat="1" applyFont="1" applyFill="1" applyBorder="1" applyAlignment="1">
      <alignment horizontal="center" vertical="center"/>
    </xf>
    <xf numFmtId="0" fontId="2" fillId="14" borderId="2" xfId="0" applyFont="1" applyFill="1" applyBorder="1" applyAlignment="1">
      <alignment horizontal="center" vertical="center"/>
    </xf>
    <xf numFmtId="0" fontId="2" fillId="14" borderId="13" xfId="0" applyFont="1" applyFill="1" applyBorder="1" applyAlignment="1">
      <alignment horizontal="center" vertical="center"/>
    </xf>
    <xf numFmtId="0" fontId="2" fillId="14" borderId="3" xfId="0" applyFont="1" applyFill="1" applyBorder="1" applyAlignment="1">
      <alignment horizontal="center" vertical="center"/>
    </xf>
    <xf numFmtId="0" fontId="2" fillId="14" borderId="14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2" fillId="14" borderId="15" xfId="0" applyFont="1" applyFill="1" applyBorder="1" applyAlignment="1">
      <alignment horizontal="center" vertical="center"/>
    </xf>
    <xf numFmtId="0" fontId="2" fillId="14" borderId="12" xfId="0" applyFont="1" applyFill="1" applyBorder="1" applyAlignment="1">
      <alignment horizontal="center" vertical="center"/>
    </xf>
    <xf numFmtId="0" fontId="2" fillId="14" borderId="2" xfId="0" applyFont="1" applyFill="1" applyBorder="1" applyAlignment="1">
      <alignment horizontal="left" vertical="center" wrapText="1"/>
    </xf>
    <xf numFmtId="0" fontId="2" fillId="14" borderId="13" xfId="0" applyFont="1" applyFill="1" applyBorder="1" applyAlignment="1">
      <alignment horizontal="left" vertical="center" wrapText="1"/>
    </xf>
    <xf numFmtId="0" fontId="2" fillId="14" borderId="3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right" vertical="center"/>
    </xf>
    <xf numFmtId="0" fontId="2" fillId="4" borderId="11" xfId="0" applyFont="1" applyFill="1" applyBorder="1" applyAlignment="1">
      <alignment horizontal="left" vertical="center"/>
    </xf>
    <xf numFmtId="164" fontId="8" fillId="4" borderId="20" xfId="0" applyNumberFormat="1" applyFont="1" applyFill="1" applyBorder="1" applyAlignment="1">
      <alignment horizontal="right" vertical="center" wrapText="1"/>
    </xf>
    <xf numFmtId="164" fontId="8" fillId="4" borderId="37" xfId="0" applyNumberFormat="1" applyFont="1" applyFill="1" applyBorder="1" applyAlignment="1">
      <alignment horizontal="right" vertical="center" wrapText="1"/>
    </xf>
    <xf numFmtId="14" fontId="1" fillId="4" borderId="61" xfId="0" applyNumberFormat="1" applyFont="1" applyFill="1" applyBorder="1" applyAlignment="1">
      <alignment horizontal="right" vertical="center" wrapText="1"/>
    </xf>
    <xf numFmtId="14" fontId="1" fillId="4" borderId="62" xfId="0" applyNumberFormat="1" applyFont="1" applyFill="1" applyBorder="1" applyAlignment="1">
      <alignment horizontal="right" vertical="center" wrapText="1"/>
    </xf>
    <xf numFmtId="14" fontId="1" fillId="4" borderId="20" xfId="0" applyNumberFormat="1" applyFont="1" applyFill="1" applyBorder="1" applyAlignment="1">
      <alignment horizontal="right" vertical="center"/>
    </xf>
    <xf numFmtId="14" fontId="1" fillId="4" borderId="37" xfId="0" applyNumberFormat="1" applyFont="1" applyFill="1" applyBorder="1" applyAlignment="1">
      <alignment horizontal="right" vertical="center"/>
    </xf>
    <xf numFmtId="164" fontId="2" fillId="4" borderId="46" xfId="0" applyNumberFormat="1" applyFont="1" applyFill="1" applyBorder="1" applyAlignment="1">
      <alignment horizontal="center" vertical="center"/>
    </xf>
    <xf numFmtId="164" fontId="2" fillId="4" borderId="50" xfId="0" applyNumberFormat="1" applyFont="1" applyFill="1" applyBorder="1" applyAlignment="1">
      <alignment horizontal="center" vertical="center"/>
    </xf>
    <xf numFmtId="0" fontId="1" fillId="14" borderId="13" xfId="0" applyFont="1" applyFill="1" applyBorder="1" applyAlignment="1">
      <alignment horizontal="center" vertical="center" wrapText="1"/>
    </xf>
    <xf numFmtId="0" fontId="1" fillId="14" borderId="3" xfId="0" applyFont="1" applyFill="1" applyBorder="1" applyAlignment="1">
      <alignment horizontal="center" vertical="center" wrapText="1"/>
    </xf>
    <xf numFmtId="0" fontId="1" fillId="14" borderId="15" xfId="0" applyFont="1" applyFill="1" applyBorder="1" applyAlignment="1">
      <alignment horizontal="center" vertical="center" wrapText="1"/>
    </xf>
    <xf numFmtId="0" fontId="1" fillId="14" borderId="12" xfId="0" applyFont="1" applyFill="1" applyBorder="1" applyAlignment="1">
      <alignment horizontal="center" vertical="center" wrapText="1"/>
    </xf>
    <xf numFmtId="0" fontId="1" fillId="14" borderId="2" xfId="0" applyFont="1" applyFill="1" applyBorder="1" applyAlignment="1">
      <alignment horizontal="left" vertical="center" wrapText="1"/>
    </xf>
    <xf numFmtId="0" fontId="1" fillId="14" borderId="14" xfId="0" applyFont="1" applyFill="1" applyBorder="1" applyAlignment="1">
      <alignment horizontal="center" vertical="center" wrapText="1"/>
    </xf>
    <xf numFmtId="0" fontId="1" fillId="14" borderId="8" xfId="0" applyFont="1" applyFill="1" applyBorder="1" applyAlignment="1">
      <alignment horizontal="center" vertical="center" wrapText="1"/>
    </xf>
    <xf numFmtId="0" fontId="2" fillId="14" borderId="14" xfId="0" applyFont="1" applyFill="1" applyBorder="1" applyAlignment="1">
      <alignment horizontal="right" vertical="center"/>
    </xf>
    <xf numFmtId="0" fontId="2" fillId="14" borderId="8" xfId="0" applyFont="1" applyFill="1" applyBorder="1" applyAlignment="1">
      <alignment horizontal="right" vertical="center"/>
    </xf>
    <xf numFmtId="0" fontId="2" fillId="14" borderId="15" xfId="0" applyFont="1" applyFill="1" applyBorder="1" applyAlignment="1">
      <alignment horizontal="left" vertical="center"/>
    </xf>
    <xf numFmtId="0" fontId="2" fillId="14" borderId="12" xfId="0" applyFont="1" applyFill="1" applyBorder="1" applyAlignment="1">
      <alignment horizontal="left" vertical="center"/>
    </xf>
    <xf numFmtId="0" fontId="11" fillId="10" borderId="0" xfId="0" applyFont="1" applyFill="1" applyAlignment="1">
      <alignment horizontal="center" vertical="center"/>
    </xf>
    <xf numFmtId="0" fontId="2" fillId="11" borderId="1" xfId="0" applyFont="1" applyFill="1" applyBorder="1" applyAlignment="1">
      <alignment horizontal="left" vertical="center"/>
    </xf>
    <xf numFmtId="0" fontId="2" fillId="10" borderId="0" xfId="0" applyFont="1" applyFill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1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11" xfId="0" applyFont="1" applyFill="1" applyBorder="1" applyAlignment="1">
      <alignment horizontal="left" vertical="center"/>
    </xf>
    <xf numFmtId="0" fontId="1" fillId="11" borderId="12" xfId="0" applyFont="1" applyFill="1" applyBorder="1" applyAlignment="1">
      <alignment horizontal="left" vertical="center"/>
    </xf>
    <xf numFmtId="0" fontId="1" fillId="11" borderId="4" xfId="0" applyFont="1" applyFill="1" applyBorder="1" applyAlignment="1">
      <alignment horizontal="center" vertical="center"/>
    </xf>
    <xf numFmtId="0" fontId="1" fillId="11" borderId="7" xfId="0" applyFont="1" applyFill="1" applyBorder="1" applyAlignment="1">
      <alignment horizontal="center" vertical="center"/>
    </xf>
    <xf numFmtId="0" fontId="1" fillId="11" borderId="5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right" vertical="center"/>
    </xf>
    <xf numFmtId="0" fontId="1" fillId="11" borderId="8" xfId="0" applyFont="1" applyFill="1" applyBorder="1" applyAlignment="1">
      <alignment horizontal="right" vertical="center"/>
    </xf>
    <xf numFmtId="0" fontId="1" fillId="11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wrapText="1"/>
    </xf>
    <xf numFmtId="0" fontId="1" fillId="11" borderId="9" xfId="0" applyFont="1" applyFill="1" applyBorder="1" applyAlignment="1">
      <alignment horizontal="center" vertical="center"/>
    </xf>
    <xf numFmtId="0" fontId="1" fillId="11" borderId="14" xfId="0" applyFont="1" applyFill="1" applyBorder="1" applyAlignment="1">
      <alignment horizontal="center" vertical="center"/>
    </xf>
    <xf numFmtId="0" fontId="1" fillId="11" borderId="15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 wrapText="1"/>
    </xf>
    <xf numFmtId="0" fontId="1" fillId="11" borderId="7" xfId="0" applyFont="1" applyFill="1" applyBorder="1" applyAlignment="1">
      <alignment horizontal="center" vertical="center" wrapText="1"/>
    </xf>
    <xf numFmtId="0" fontId="1" fillId="11" borderId="5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left" vertical="center"/>
    </xf>
    <xf numFmtId="0" fontId="1" fillId="11" borderId="9" xfId="0" applyFont="1" applyFill="1" applyBorder="1" applyAlignment="1">
      <alignment horizontal="center" vertical="center" wrapText="1"/>
    </xf>
    <xf numFmtId="0" fontId="1" fillId="11" borderId="1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right" vertical="center"/>
    </xf>
    <xf numFmtId="0" fontId="2" fillId="2" borderId="11" xfId="0" applyFont="1" applyFill="1" applyBorder="1" applyAlignment="1">
      <alignment horizontal="left" vertical="center"/>
    </xf>
    <xf numFmtId="0" fontId="1" fillId="11" borderId="4" xfId="0" applyFont="1" applyFill="1" applyBorder="1" applyAlignment="1">
      <alignment horizontal="left" vertical="center"/>
    </xf>
    <xf numFmtId="0" fontId="1" fillId="11" borderId="7" xfId="0" applyFont="1" applyFill="1" applyBorder="1" applyAlignment="1">
      <alignment horizontal="left" vertical="center"/>
    </xf>
    <xf numFmtId="0" fontId="1" fillId="11" borderId="5" xfId="0" applyFont="1" applyFill="1" applyBorder="1" applyAlignment="1">
      <alignment horizontal="left" vertical="center"/>
    </xf>
    <xf numFmtId="0" fontId="2" fillId="11" borderId="7" xfId="0" applyFont="1" applyFill="1" applyBorder="1" applyAlignment="1">
      <alignment horizontal="left" vertical="center"/>
    </xf>
    <xf numFmtId="0" fontId="2" fillId="11" borderId="5" xfId="0" applyFont="1" applyFill="1" applyBorder="1" applyAlignment="1">
      <alignment horizontal="left" vertical="center"/>
    </xf>
    <xf numFmtId="0" fontId="1" fillId="14" borderId="2" xfId="0" applyFont="1" applyFill="1" applyBorder="1" applyAlignment="1">
      <alignment horizontal="center" vertical="center" wrapText="1"/>
    </xf>
    <xf numFmtId="0" fontId="2" fillId="14" borderId="2" xfId="0" applyFont="1" applyFill="1" applyBorder="1" applyAlignment="1">
      <alignment horizontal="center" vertical="center" wrapText="1"/>
    </xf>
    <xf numFmtId="0" fontId="2" fillId="14" borderId="13" xfId="0" applyFont="1" applyFill="1" applyBorder="1" applyAlignment="1">
      <alignment horizontal="center" vertical="center" wrapText="1"/>
    </xf>
    <xf numFmtId="0" fontId="2" fillId="14" borderId="3" xfId="0" applyFont="1" applyFill="1" applyBorder="1" applyAlignment="1">
      <alignment horizontal="center" vertical="center" wrapText="1"/>
    </xf>
    <xf numFmtId="0" fontId="2" fillId="14" borderId="6" xfId="0" applyFont="1" applyFill="1" applyBorder="1" applyAlignment="1">
      <alignment horizontal="right" vertical="center"/>
    </xf>
    <xf numFmtId="0" fontId="2" fillId="14" borderId="11" xfId="0" applyFont="1" applyFill="1" applyBorder="1" applyAlignment="1">
      <alignment horizontal="left" vertical="center"/>
    </xf>
    <xf numFmtId="0" fontId="2" fillId="11" borderId="4" xfId="0" applyFont="1" applyFill="1" applyBorder="1" applyAlignment="1">
      <alignment horizontal="left" vertical="center"/>
    </xf>
    <xf numFmtId="0" fontId="1" fillId="11" borderId="2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0" fillId="8" borderId="13" xfId="0" applyFill="1" applyBorder="1"/>
  </cellXfs>
  <cellStyles count="3">
    <cellStyle name="Currency" xfId="1" builtinId="4"/>
    <cellStyle name="Hyperlink" xfId="2" builtinId="8"/>
    <cellStyle name="Normal" xfId="0" builtinId="0"/>
  </cellStyles>
  <dxfs count="765">
    <dxf>
      <fill>
        <patternFill>
          <bgColor theme="9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auto="1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fgColor auto="1"/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fgColor auto="1"/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fgColor auto="1"/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fgColor auto="1"/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fgColor auto="1"/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fgColor auto="1"/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fgColor auto="1"/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fgColor auto="1"/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fgColor auto="1"/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fgColor auto="1"/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fgColor auto="1"/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fgColor auto="1"/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fgColor auto="1"/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fgColor auto="1"/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fgColor auto="1"/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fgColor auto="1"/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fgColor auto="1"/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fgColor auto="1"/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fgColor auto="1"/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fgColor auto="1"/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fgColor auto="1"/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5" tint="0.79998168889431442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rgb="FFFF9997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E7FF"/>
      <color rgb="FFFF9997"/>
      <color rgb="FFFCE4D6"/>
      <color rgb="FFB0C4C8"/>
      <color rgb="FF0D4557"/>
      <color rgb="FF668D9A"/>
      <color rgb="FF08223C"/>
      <color rgb="FF678D9A"/>
      <color rgb="FFB1C4C8"/>
      <color rgb="FF0E455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6" Type="http://schemas.microsoft.com/office/2017/06/relationships/rdRichValueStructure" Target="richData/rdrichvaluestructure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17/06/relationships/rdRichValue" Target="richData/rdrichvalue.xml"/><Relationship Id="rId10" Type="http://schemas.openxmlformats.org/officeDocument/2006/relationships/theme" Target="theme/theme1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22/10/relationships/richValueRel" Target="richData/richValueRel.xml"/><Relationship Id="rId22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microsoft.com/office/2007/relationships/hdphoto" Target="../media/hdphoto1.wdp"/><Relationship Id="rId1" Type="http://schemas.openxmlformats.org/officeDocument/2006/relationships/image" Target="../media/image3.pn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18</xdr:row>
      <xdr:rowOff>0</xdr:rowOff>
    </xdr:from>
    <xdr:to>
      <xdr:col>7</xdr:col>
      <xdr:colOff>304800</xdr:colOff>
      <xdr:row>18</xdr:row>
      <xdr:rowOff>321038</xdr:rowOff>
    </xdr:to>
    <xdr:sp macro="" textlink="">
      <xdr:nvSpPr>
        <xdr:cNvPr id="3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ABDA7893-F79D-4132-B1F2-206B6F5B9446}"/>
            </a:ext>
          </a:extLst>
        </xdr:cNvPr>
        <xdr:cNvSpPr>
          <a:spLocks noChangeAspect="1" noChangeArrowheads="1"/>
        </xdr:cNvSpPr>
      </xdr:nvSpPr>
      <xdr:spPr bwMode="auto">
        <a:xfrm>
          <a:off x="9001125" y="6429375"/>
          <a:ext cx="304800" cy="3155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0</xdr:colOff>
      <xdr:row>18</xdr:row>
      <xdr:rowOff>0</xdr:rowOff>
    </xdr:from>
    <xdr:ext cx="304800" cy="304800"/>
    <xdr:sp macro="" textlink="">
      <xdr:nvSpPr>
        <xdr:cNvPr id="4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7395BA43-8A45-4CF8-ADFF-D5F92FDEF09E}"/>
            </a:ext>
          </a:extLst>
        </xdr:cNvPr>
        <xdr:cNvSpPr>
          <a:spLocks noChangeAspect="1" noChangeArrowheads="1"/>
        </xdr:cNvSpPr>
      </xdr:nvSpPr>
      <xdr:spPr bwMode="auto">
        <a:xfrm>
          <a:off x="9001125" y="6429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268334</xdr:colOff>
      <xdr:row>1</xdr:row>
      <xdr:rowOff>211999</xdr:rowOff>
    </xdr:from>
    <xdr:ext cx="3111446" cy="1292677"/>
    <xdr:pic>
      <xdr:nvPicPr>
        <xdr:cNvPr id="2" name="Picture 1" descr="A blue and black logo&#10;&#10;Description automatically generated">
          <a:extLst>
            <a:ext uri="{FF2B5EF4-FFF2-40B4-BE49-F238E27FC236}">
              <a16:creationId xmlns:a16="http://schemas.microsoft.com/office/drawing/2014/main" id="{EE18F52B-5071-4C65-802F-47A07E108E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80655" y="388892"/>
          <a:ext cx="3111446" cy="1292677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19</xdr:row>
      <xdr:rowOff>0</xdr:rowOff>
    </xdr:from>
    <xdr:ext cx="304800" cy="324848"/>
    <xdr:sp macro="" textlink="">
      <xdr:nvSpPr>
        <xdr:cNvPr id="5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9D1BF693-AAF8-469E-A37F-9DF791D6116B}"/>
            </a:ext>
          </a:extLst>
        </xdr:cNvPr>
        <xdr:cNvSpPr>
          <a:spLocks noChangeAspect="1" noChangeArrowheads="1"/>
        </xdr:cNvSpPr>
      </xdr:nvSpPr>
      <xdr:spPr bwMode="auto">
        <a:xfrm>
          <a:off x="13403036" y="5483679"/>
          <a:ext cx="304800" cy="324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4800"/>
    <xdr:sp macro="" textlink="">
      <xdr:nvSpPr>
        <xdr:cNvPr id="6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BDCFA170-43C0-47E0-95C0-1CCF472ABAFD}"/>
            </a:ext>
          </a:extLst>
        </xdr:cNvPr>
        <xdr:cNvSpPr>
          <a:spLocks noChangeAspect="1" noChangeArrowheads="1"/>
        </xdr:cNvSpPr>
      </xdr:nvSpPr>
      <xdr:spPr bwMode="auto">
        <a:xfrm>
          <a:off x="13403036" y="548367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30</xdr:row>
      <xdr:rowOff>0</xdr:rowOff>
    </xdr:from>
    <xdr:ext cx="304800" cy="321038"/>
    <xdr:sp macro="" textlink="">
      <xdr:nvSpPr>
        <xdr:cNvPr id="7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EC78730B-45A5-48DA-962A-EC52F3A22A3D}"/>
            </a:ext>
          </a:extLst>
        </xdr:cNvPr>
        <xdr:cNvSpPr>
          <a:spLocks noChangeAspect="1" noChangeArrowheads="1"/>
        </xdr:cNvSpPr>
      </xdr:nvSpPr>
      <xdr:spPr bwMode="auto">
        <a:xfrm>
          <a:off x="13403036" y="5483679"/>
          <a:ext cx="304800" cy="3210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30</xdr:row>
      <xdr:rowOff>0</xdr:rowOff>
    </xdr:from>
    <xdr:ext cx="304800" cy="304800"/>
    <xdr:sp macro="" textlink="">
      <xdr:nvSpPr>
        <xdr:cNvPr id="8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90440AB9-B7C6-4233-A220-2FD318E82E68}"/>
            </a:ext>
          </a:extLst>
        </xdr:cNvPr>
        <xdr:cNvSpPr>
          <a:spLocks noChangeAspect="1" noChangeArrowheads="1"/>
        </xdr:cNvSpPr>
      </xdr:nvSpPr>
      <xdr:spPr bwMode="auto">
        <a:xfrm>
          <a:off x="13403036" y="548367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31</xdr:row>
      <xdr:rowOff>0</xdr:rowOff>
    </xdr:from>
    <xdr:ext cx="304800" cy="324848"/>
    <xdr:sp macro="" textlink="">
      <xdr:nvSpPr>
        <xdr:cNvPr id="9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37665D8F-1D59-4015-8242-4A4D1B5D55A7}"/>
            </a:ext>
          </a:extLst>
        </xdr:cNvPr>
        <xdr:cNvSpPr>
          <a:spLocks noChangeAspect="1" noChangeArrowheads="1"/>
        </xdr:cNvSpPr>
      </xdr:nvSpPr>
      <xdr:spPr bwMode="auto">
        <a:xfrm>
          <a:off x="13403036" y="5864679"/>
          <a:ext cx="304800" cy="324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31</xdr:row>
      <xdr:rowOff>0</xdr:rowOff>
    </xdr:from>
    <xdr:ext cx="304800" cy="304800"/>
    <xdr:sp macro="" textlink="">
      <xdr:nvSpPr>
        <xdr:cNvPr id="10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3DE361DC-B881-43D6-BB25-9DDE4FF13356}"/>
            </a:ext>
          </a:extLst>
        </xdr:cNvPr>
        <xdr:cNvSpPr>
          <a:spLocks noChangeAspect="1" noChangeArrowheads="1"/>
        </xdr:cNvSpPr>
      </xdr:nvSpPr>
      <xdr:spPr bwMode="auto">
        <a:xfrm>
          <a:off x="13403036" y="586467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31</xdr:row>
      <xdr:rowOff>0</xdr:rowOff>
    </xdr:from>
    <xdr:ext cx="304800" cy="324848"/>
    <xdr:sp macro="" textlink="">
      <xdr:nvSpPr>
        <xdr:cNvPr id="11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5DBF5982-74E4-445F-84E7-E0E5D9E836CF}"/>
            </a:ext>
          </a:extLst>
        </xdr:cNvPr>
        <xdr:cNvSpPr>
          <a:spLocks noChangeAspect="1" noChangeArrowheads="1"/>
        </xdr:cNvSpPr>
      </xdr:nvSpPr>
      <xdr:spPr bwMode="auto">
        <a:xfrm>
          <a:off x="13403036" y="8137071"/>
          <a:ext cx="304800" cy="324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31</xdr:row>
      <xdr:rowOff>0</xdr:rowOff>
    </xdr:from>
    <xdr:ext cx="304800" cy="304800"/>
    <xdr:sp macro="" textlink="">
      <xdr:nvSpPr>
        <xdr:cNvPr id="12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E039751F-DD49-4D42-8732-23EA2E7AB118}"/>
            </a:ext>
          </a:extLst>
        </xdr:cNvPr>
        <xdr:cNvSpPr>
          <a:spLocks noChangeAspect="1" noChangeArrowheads="1"/>
        </xdr:cNvSpPr>
      </xdr:nvSpPr>
      <xdr:spPr bwMode="auto">
        <a:xfrm>
          <a:off x="13403036" y="81370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36</xdr:row>
      <xdr:rowOff>0</xdr:rowOff>
    </xdr:from>
    <xdr:ext cx="304800" cy="321038"/>
    <xdr:sp macro="" textlink="">
      <xdr:nvSpPr>
        <xdr:cNvPr id="13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64C23A30-FBC1-4D12-9E1D-8DE0628E2942}"/>
            </a:ext>
          </a:extLst>
        </xdr:cNvPr>
        <xdr:cNvSpPr>
          <a:spLocks noChangeAspect="1" noChangeArrowheads="1"/>
        </xdr:cNvSpPr>
      </xdr:nvSpPr>
      <xdr:spPr bwMode="auto">
        <a:xfrm>
          <a:off x="13403036" y="7756071"/>
          <a:ext cx="304800" cy="3210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36</xdr:row>
      <xdr:rowOff>0</xdr:rowOff>
    </xdr:from>
    <xdr:ext cx="304800" cy="304800"/>
    <xdr:sp macro="" textlink="">
      <xdr:nvSpPr>
        <xdr:cNvPr id="14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02282E11-3BA6-4E24-B113-3FAFB253E036}"/>
            </a:ext>
          </a:extLst>
        </xdr:cNvPr>
        <xdr:cNvSpPr>
          <a:spLocks noChangeAspect="1" noChangeArrowheads="1"/>
        </xdr:cNvSpPr>
      </xdr:nvSpPr>
      <xdr:spPr bwMode="auto">
        <a:xfrm>
          <a:off x="13403036" y="77560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37</xdr:row>
      <xdr:rowOff>0</xdr:rowOff>
    </xdr:from>
    <xdr:ext cx="304800" cy="324848"/>
    <xdr:sp macro="" textlink="">
      <xdr:nvSpPr>
        <xdr:cNvPr id="15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D4BFC822-F383-4BFB-87D4-3F663ADCCBBF}"/>
            </a:ext>
          </a:extLst>
        </xdr:cNvPr>
        <xdr:cNvSpPr>
          <a:spLocks noChangeAspect="1" noChangeArrowheads="1"/>
        </xdr:cNvSpPr>
      </xdr:nvSpPr>
      <xdr:spPr bwMode="auto">
        <a:xfrm>
          <a:off x="13403036" y="8137071"/>
          <a:ext cx="304800" cy="324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37</xdr:row>
      <xdr:rowOff>0</xdr:rowOff>
    </xdr:from>
    <xdr:ext cx="304800" cy="304800"/>
    <xdr:sp macro="" textlink="">
      <xdr:nvSpPr>
        <xdr:cNvPr id="16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778E7655-C8AB-4D27-B5F2-54E186BD3C4D}"/>
            </a:ext>
          </a:extLst>
        </xdr:cNvPr>
        <xdr:cNvSpPr>
          <a:spLocks noChangeAspect="1" noChangeArrowheads="1"/>
        </xdr:cNvSpPr>
      </xdr:nvSpPr>
      <xdr:spPr bwMode="auto">
        <a:xfrm>
          <a:off x="13403036" y="81370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54</xdr:row>
      <xdr:rowOff>0</xdr:rowOff>
    </xdr:from>
    <xdr:ext cx="304800" cy="321038"/>
    <xdr:sp macro="" textlink="">
      <xdr:nvSpPr>
        <xdr:cNvPr id="17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31CF853D-0B6A-49B9-9E66-A5ED20FD6A42}"/>
            </a:ext>
          </a:extLst>
        </xdr:cNvPr>
        <xdr:cNvSpPr>
          <a:spLocks noChangeAspect="1" noChangeArrowheads="1"/>
        </xdr:cNvSpPr>
      </xdr:nvSpPr>
      <xdr:spPr bwMode="auto">
        <a:xfrm>
          <a:off x="13403036" y="11552464"/>
          <a:ext cx="304800" cy="3210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54</xdr:row>
      <xdr:rowOff>0</xdr:rowOff>
    </xdr:from>
    <xdr:ext cx="304800" cy="304800"/>
    <xdr:sp macro="" textlink="">
      <xdr:nvSpPr>
        <xdr:cNvPr id="18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7E4FCF87-E6C7-4D19-B804-6E748748F34C}"/>
            </a:ext>
          </a:extLst>
        </xdr:cNvPr>
        <xdr:cNvSpPr>
          <a:spLocks noChangeAspect="1" noChangeArrowheads="1"/>
        </xdr:cNvSpPr>
      </xdr:nvSpPr>
      <xdr:spPr bwMode="auto">
        <a:xfrm>
          <a:off x="13403036" y="1155246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54</xdr:row>
      <xdr:rowOff>0</xdr:rowOff>
    </xdr:from>
    <xdr:ext cx="304800" cy="324848"/>
    <xdr:sp macro="" textlink="">
      <xdr:nvSpPr>
        <xdr:cNvPr id="19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8699C92D-5A56-4DC9-B0DF-EDCDE8747C07}"/>
            </a:ext>
          </a:extLst>
        </xdr:cNvPr>
        <xdr:cNvSpPr>
          <a:spLocks noChangeAspect="1" noChangeArrowheads="1"/>
        </xdr:cNvSpPr>
      </xdr:nvSpPr>
      <xdr:spPr bwMode="auto">
        <a:xfrm>
          <a:off x="13403036" y="11933464"/>
          <a:ext cx="304800" cy="324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54</xdr:row>
      <xdr:rowOff>0</xdr:rowOff>
    </xdr:from>
    <xdr:ext cx="304800" cy="304800"/>
    <xdr:sp macro="" textlink="">
      <xdr:nvSpPr>
        <xdr:cNvPr id="20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80B1ACCB-A208-434D-9F4B-4B472E7844B5}"/>
            </a:ext>
          </a:extLst>
        </xdr:cNvPr>
        <xdr:cNvSpPr>
          <a:spLocks noChangeAspect="1" noChangeArrowheads="1"/>
        </xdr:cNvSpPr>
      </xdr:nvSpPr>
      <xdr:spPr bwMode="auto">
        <a:xfrm>
          <a:off x="13403036" y="1193346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54</xdr:row>
      <xdr:rowOff>0</xdr:rowOff>
    </xdr:from>
    <xdr:ext cx="304800" cy="324848"/>
    <xdr:sp macro="" textlink="">
      <xdr:nvSpPr>
        <xdr:cNvPr id="21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F3A3D5D1-5B81-4B73-95C6-7F595074942B}"/>
            </a:ext>
          </a:extLst>
        </xdr:cNvPr>
        <xdr:cNvSpPr>
          <a:spLocks noChangeAspect="1" noChangeArrowheads="1"/>
        </xdr:cNvSpPr>
      </xdr:nvSpPr>
      <xdr:spPr bwMode="auto">
        <a:xfrm>
          <a:off x="13403036" y="15348857"/>
          <a:ext cx="304800" cy="324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54</xdr:row>
      <xdr:rowOff>0</xdr:rowOff>
    </xdr:from>
    <xdr:ext cx="304800" cy="304800"/>
    <xdr:sp macro="" textlink="">
      <xdr:nvSpPr>
        <xdr:cNvPr id="22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BCB2E0EF-E7E1-459D-81DC-6428EC6D8344}"/>
            </a:ext>
          </a:extLst>
        </xdr:cNvPr>
        <xdr:cNvSpPr>
          <a:spLocks noChangeAspect="1" noChangeArrowheads="1"/>
        </xdr:cNvSpPr>
      </xdr:nvSpPr>
      <xdr:spPr bwMode="auto">
        <a:xfrm>
          <a:off x="13403036" y="1534885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54</xdr:row>
      <xdr:rowOff>0</xdr:rowOff>
    </xdr:from>
    <xdr:ext cx="304800" cy="324848"/>
    <xdr:sp macro="" textlink="">
      <xdr:nvSpPr>
        <xdr:cNvPr id="23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E81C29F9-FA8A-4CA2-9DA0-D16F74E66FAE}"/>
            </a:ext>
          </a:extLst>
        </xdr:cNvPr>
        <xdr:cNvSpPr>
          <a:spLocks noChangeAspect="1" noChangeArrowheads="1"/>
        </xdr:cNvSpPr>
      </xdr:nvSpPr>
      <xdr:spPr bwMode="auto">
        <a:xfrm>
          <a:off x="13403036" y="19158857"/>
          <a:ext cx="304800" cy="324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54</xdr:row>
      <xdr:rowOff>0</xdr:rowOff>
    </xdr:from>
    <xdr:ext cx="304800" cy="304800"/>
    <xdr:sp macro="" textlink="">
      <xdr:nvSpPr>
        <xdr:cNvPr id="24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3A573B6A-A0C1-4207-8BD8-551A9D5F5584}"/>
            </a:ext>
          </a:extLst>
        </xdr:cNvPr>
        <xdr:cNvSpPr>
          <a:spLocks noChangeAspect="1" noChangeArrowheads="1"/>
        </xdr:cNvSpPr>
      </xdr:nvSpPr>
      <xdr:spPr bwMode="auto">
        <a:xfrm>
          <a:off x="13403036" y="1915885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61</xdr:row>
      <xdr:rowOff>0</xdr:rowOff>
    </xdr:from>
    <xdr:ext cx="304800" cy="324848"/>
    <xdr:sp macro="" textlink="">
      <xdr:nvSpPr>
        <xdr:cNvPr id="25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FEB5C195-4FFB-40BC-A441-A9F4C53B8C8F}"/>
            </a:ext>
          </a:extLst>
        </xdr:cNvPr>
        <xdr:cNvSpPr>
          <a:spLocks noChangeAspect="1" noChangeArrowheads="1"/>
        </xdr:cNvSpPr>
      </xdr:nvSpPr>
      <xdr:spPr bwMode="auto">
        <a:xfrm>
          <a:off x="13403036" y="21825857"/>
          <a:ext cx="304800" cy="324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61</xdr:row>
      <xdr:rowOff>0</xdr:rowOff>
    </xdr:from>
    <xdr:ext cx="304800" cy="304800"/>
    <xdr:sp macro="" textlink="">
      <xdr:nvSpPr>
        <xdr:cNvPr id="26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AC3CE347-9CAE-4D1D-8F71-030546A7F488}"/>
            </a:ext>
          </a:extLst>
        </xdr:cNvPr>
        <xdr:cNvSpPr>
          <a:spLocks noChangeAspect="1" noChangeArrowheads="1"/>
        </xdr:cNvSpPr>
      </xdr:nvSpPr>
      <xdr:spPr bwMode="auto">
        <a:xfrm>
          <a:off x="13403036" y="2182585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82</xdr:row>
      <xdr:rowOff>0</xdr:rowOff>
    </xdr:from>
    <xdr:ext cx="304800" cy="324848"/>
    <xdr:sp macro="" textlink="">
      <xdr:nvSpPr>
        <xdr:cNvPr id="27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CC0AE205-1194-4513-A665-7C459F8B5B60}"/>
            </a:ext>
          </a:extLst>
        </xdr:cNvPr>
        <xdr:cNvSpPr>
          <a:spLocks noChangeAspect="1" noChangeArrowheads="1"/>
        </xdr:cNvSpPr>
      </xdr:nvSpPr>
      <xdr:spPr bwMode="auto">
        <a:xfrm>
          <a:off x="13403036" y="27921857"/>
          <a:ext cx="304800" cy="324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82</xdr:row>
      <xdr:rowOff>0</xdr:rowOff>
    </xdr:from>
    <xdr:ext cx="304800" cy="304800"/>
    <xdr:sp macro="" textlink="">
      <xdr:nvSpPr>
        <xdr:cNvPr id="28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2CFAF5B7-70A8-485F-BE30-9A42D2C4626A}"/>
            </a:ext>
          </a:extLst>
        </xdr:cNvPr>
        <xdr:cNvSpPr>
          <a:spLocks noChangeAspect="1" noChangeArrowheads="1"/>
        </xdr:cNvSpPr>
      </xdr:nvSpPr>
      <xdr:spPr bwMode="auto">
        <a:xfrm>
          <a:off x="13403036" y="27921857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31</xdr:row>
      <xdr:rowOff>0</xdr:rowOff>
    </xdr:from>
    <xdr:ext cx="304800" cy="324848"/>
    <xdr:sp macro="" textlink="">
      <xdr:nvSpPr>
        <xdr:cNvPr id="29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DB886E33-3882-49B5-9C83-C6198D5B2C60}"/>
            </a:ext>
          </a:extLst>
        </xdr:cNvPr>
        <xdr:cNvSpPr>
          <a:spLocks noChangeAspect="1" noChangeArrowheads="1"/>
        </xdr:cNvSpPr>
      </xdr:nvSpPr>
      <xdr:spPr bwMode="auto">
        <a:xfrm>
          <a:off x="13403036" y="9661071"/>
          <a:ext cx="304800" cy="324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31</xdr:row>
      <xdr:rowOff>0</xdr:rowOff>
    </xdr:from>
    <xdr:ext cx="304800" cy="304800"/>
    <xdr:sp macro="" textlink="">
      <xdr:nvSpPr>
        <xdr:cNvPr id="30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F158781F-9439-4BC6-B5F9-032B9368F2B2}"/>
            </a:ext>
          </a:extLst>
        </xdr:cNvPr>
        <xdr:cNvSpPr>
          <a:spLocks noChangeAspect="1" noChangeArrowheads="1"/>
        </xdr:cNvSpPr>
      </xdr:nvSpPr>
      <xdr:spPr bwMode="auto">
        <a:xfrm>
          <a:off x="13403036" y="96610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429714</xdr:colOff>
      <xdr:row>20</xdr:row>
      <xdr:rowOff>159044</xdr:rowOff>
    </xdr:from>
    <xdr:to>
      <xdr:col>7</xdr:col>
      <xdr:colOff>1158512</xdr:colOff>
      <xdr:row>22</xdr:row>
      <xdr:rowOff>230452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B53671D3-6610-6667-2554-36447D0095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12071" y="6404723"/>
          <a:ext cx="723083" cy="833408"/>
        </a:xfrm>
        <a:prstGeom prst="rect">
          <a:avLst/>
        </a:prstGeom>
      </xdr:spPr>
    </xdr:pic>
    <xdr:clientData/>
  </xdr:twoCellAnchor>
  <xdr:oneCellAnchor>
    <xdr:from>
      <xdr:col>7</xdr:col>
      <xdr:colOff>0</xdr:colOff>
      <xdr:row>82</xdr:row>
      <xdr:rowOff>0</xdr:rowOff>
    </xdr:from>
    <xdr:ext cx="304800" cy="324848"/>
    <xdr:sp macro="" textlink="">
      <xdr:nvSpPr>
        <xdr:cNvPr id="56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98E6DCE0-6157-4D78-B5BF-F399A5F1B6FE}"/>
            </a:ext>
          </a:extLst>
        </xdr:cNvPr>
        <xdr:cNvSpPr>
          <a:spLocks noChangeAspect="1" noChangeArrowheads="1"/>
        </xdr:cNvSpPr>
      </xdr:nvSpPr>
      <xdr:spPr bwMode="auto">
        <a:xfrm>
          <a:off x="16706850" y="34842450"/>
          <a:ext cx="304800" cy="324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82</xdr:row>
      <xdr:rowOff>0</xdr:rowOff>
    </xdr:from>
    <xdr:ext cx="304800" cy="304800"/>
    <xdr:sp macro="" textlink="">
      <xdr:nvSpPr>
        <xdr:cNvPr id="57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BE30611E-68B9-411F-85AD-7DBB4F36EA3C}"/>
            </a:ext>
          </a:extLst>
        </xdr:cNvPr>
        <xdr:cNvSpPr>
          <a:spLocks noChangeAspect="1" noChangeArrowheads="1"/>
        </xdr:cNvSpPr>
      </xdr:nvSpPr>
      <xdr:spPr bwMode="auto">
        <a:xfrm>
          <a:off x="16706850" y="3484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240860</xdr:colOff>
      <xdr:row>38</xdr:row>
      <xdr:rowOff>171450</xdr:rowOff>
    </xdr:from>
    <xdr:to>
      <xdr:col>7</xdr:col>
      <xdr:colOff>1241382</xdr:colOff>
      <xdr:row>40</xdr:row>
      <xdr:rowOff>266700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33EA9262-20B0-A43D-CB4D-EAACB60544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471460" y="16363950"/>
          <a:ext cx="1010047" cy="857250"/>
        </a:xfrm>
        <a:prstGeom prst="rect">
          <a:avLst/>
        </a:prstGeom>
      </xdr:spPr>
    </xdr:pic>
    <xdr:clientData/>
  </xdr:twoCellAnchor>
  <xdr:oneCellAnchor>
    <xdr:from>
      <xdr:col>7</xdr:col>
      <xdr:colOff>240860</xdr:colOff>
      <xdr:row>41</xdr:row>
      <xdr:rowOff>171450</xdr:rowOff>
    </xdr:from>
    <xdr:ext cx="1010047" cy="857250"/>
    <xdr:pic>
      <xdr:nvPicPr>
        <xdr:cNvPr id="39" name="Picture 38">
          <a:extLst>
            <a:ext uri="{FF2B5EF4-FFF2-40B4-BE49-F238E27FC236}">
              <a16:creationId xmlns:a16="http://schemas.microsoft.com/office/drawing/2014/main" id="{9F92ABB8-E873-431C-A619-FCB481DDEF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450678" y="16260041"/>
          <a:ext cx="1010047" cy="857250"/>
        </a:xfrm>
        <a:prstGeom prst="rect">
          <a:avLst/>
        </a:prstGeom>
      </xdr:spPr>
    </xdr:pic>
    <xdr:clientData/>
  </xdr:oneCellAnchor>
  <xdr:oneCellAnchor>
    <xdr:from>
      <xdr:col>7</xdr:col>
      <xdr:colOff>240860</xdr:colOff>
      <xdr:row>44</xdr:row>
      <xdr:rowOff>171450</xdr:rowOff>
    </xdr:from>
    <xdr:ext cx="1010047" cy="857250"/>
    <xdr:pic>
      <xdr:nvPicPr>
        <xdr:cNvPr id="41" name="Picture 40">
          <a:extLst>
            <a:ext uri="{FF2B5EF4-FFF2-40B4-BE49-F238E27FC236}">
              <a16:creationId xmlns:a16="http://schemas.microsoft.com/office/drawing/2014/main" id="{7D0594F1-75DC-40EE-A3C5-49F5D3620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450678" y="16260041"/>
          <a:ext cx="1010047" cy="857250"/>
        </a:xfrm>
        <a:prstGeom prst="rect">
          <a:avLst/>
        </a:prstGeom>
      </xdr:spPr>
    </xdr:pic>
    <xdr:clientData/>
  </xdr:oneCellAnchor>
  <xdr:oneCellAnchor>
    <xdr:from>
      <xdr:col>7</xdr:col>
      <xdr:colOff>240860</xdr:colOff>
      <xdr:row>47</xdr:row>
      <xdr:rowOff>171450</xdr:rowOff>
    </xdr:from>
    <xdr:ext cx="1010047" cy="857250"/>
    <xdr:pic>
      <xdr:nvPicPr>
        <xdr:cNvPr id="43" name="Picture 42">
          <a:extLst>
            <a:ext uri="{FF2B5EF4-FFF2-40B4-BE49-F238E27FC236}">
              <a16:creationId xmlns:a16="http://schemas.microsoft.com/office/drawing/2014/main" id="{F0BB3D68-ADDF-4FC5-AD1A-0D179D56D3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450678" y="18546041"/>
          <a:ext cx="1010047" cy="857250"/>
        </a:xfrm>
        <a:prstGeom prst="rect">
          <a:avLst/>
        </a:prstGeom>
      </xdr:spPr>
    </xdr:pic>
    <xdr:clientData/>
  </xdr:oneCellAnchor>
  <xdr:oneCellAnchor>
    <xdr:from>
      <xdr:col>7</xdr:col>
      <xdr:colOff>429714</xdr:colOff>
      <xdr:row>23</xdr:row>
      <xdr:rowOff>159044</xdr:rowOff>
    </xdr:from>
    <xdr:ext cx="728798" cy="833408"/>
    <xdr:pic>
      <xdr:nvPicPr>
        <xdr:cNvPr id="45" name="Picture 44">
          <a:extLst>
            <a:ext uri="{FF2B5EF4-FFF2-40B4-BE49-F238E27FC236}">
              <a16:creationId xmlns:a16="http://schemas.microsoft.com/office/drawing/2014/main" id="{DF08647E-E2EC-4B19-9E7C-753963940A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39532" y="6376271"/>
          <a:ext cx="728798" cy="833408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82</xdr:row>
      <xdr:rowOff>0</xdr:rowOff>
    </xdr:from>
    <xdr:ext cx="304800" cy="324848"/>
    <xdr:sp macro="" textlink="">
      <xdr:nvSpPr>
        <xdr:cNvPr id="46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3B3B0687-E27B-4760-B84E-52176D48B6AC}"/>
            </a:ext>
          </a:extLst>
        </xdr:cNvPr>
        <xdr:cNvSpPr>
          <a:spLocks noChangeAspect="1" noChangeArrowheads="1"/>
        </xdr:cNvSpPr>
      </xdr:nvSpPr>
      <xdr:spPr bwMode="auto">
        <a:xfrm>
          <a:off x="16209818" y="39658636"/>
          <a:ext cx="304800" cy="324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82</xdr:row>
      <xdr:rowOff>0</xdr:rowOff>
    </xdr:from>
    <xdr:ext cx="304800" cy="304800"/>
    <xdr:sp macro="" textlink="">
      <xdr:nvSpPr>
        <xdr:cNvPr id="47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9A6D4750-56A4-4E2D-BB1D-709BEB60F38A}"/>
            </a:ext>
          </a:extLst>
        </xdr:cNvPr>
        <xdr:cNvSpPr>
          <a:spLocks noChangeAspect="1" noChangeArrowheads="1"/>
        </xdr:cNvSpPr>
      </xdr:nvSpPr>
      <xdr:spPr bwMode="auto">
        <a:xfrm>
          <a:off x="16209818" y="39658636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429714</xdr:colOff>
      <xdr:row>26</xdr:row>
      <xdr:rowOff>159044</xdr:rowOff>
    </xdr:from>
    <xdr:ext cx="728798" cy="833408"/>
    <xdr:pic>
      <xdr:nvPicPr>
        <xdr:cNvPr id="48" name="Picture 47">
          <a:extLst>
            <a:ext uri="{FF2B5EF4-FFF2-40B4-BE49-F238E27FC236}">
              <a16:creationId xmlns:a16="http://schemas.microsoft.com/office/drawing/2014/main" id="{68ABF83A-7C5E-4920-8D5E-E8BAF477C3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39532" y="7519271"/>
          <a:ext cx="728798" cy="833408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54</xdr:row>
      <xdr:rowOff>0</xdr:rowOff>
    </xdr:from>
    <xdr:ext cx="304800" cy="324848"/>
    <xdr:sp macro="" textlink="">
      <xdr:nvSpPr>
        <xdr:cNvPr id="32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2CF2B61D-0A0F-4443-984C-272E20D55F44}"/>
            </a:ext>
          </a:extLst>
        </xdr:cNvPr>
        <xdr:cNvSpPr>
          <a:spLocks noChangeAspect="1" noChangeArrowheads="1"/>
        </xdr:cNvSpPr>
      </xdr:nvSpPr>
      <xdr:spPr bwMode="auto">
        <a:xfrm>
          <a:off x="17474045" y="34445864"/>
          <a:ext cx="304800" cy="3248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54</xdr:row>
      <xdr:rowOff>0</xdr:rowOff>
    </xdr:from>
    <xdr:ext cx="304800" cy="304800"/>
    <xdr:sp macro="" textlink="">
      <xdr:nvSpPr>
        <xdr:cNvPr id="33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9AAA7437-CC5B-4748-B4AE-F4D02CCCD441}"/>
            </a:ext>
          </a:extLst>
        </xdr:cNvPr>
        <xdr:cNvSpPr>
          <a:spLocks noChangeAspect="1" noChangeArrowheads="1"/>
        </xdr:cNvSpPr>
      </xdr:nvSpPr>
      <xdr:spPr bwMode="auto">
        <a:xfrm>
          <a:off x="17474045" y="34445864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18</xdr:row>
      <xdr:rowOff>0</xdr:rowOff>
    </xdr:from>
    <xdr:to>
      <xdr:col>7</xdr:col>
      <xdr:colOff>304800</xdr:colOff>
      <xdr:row>18</xdr:row>
      <xdr:rowOff>326753</xdr:rowOff>
    </xdr:to>
    <xdr:sp macro="" textlink="">
      <xdr:nvSpPr>
        <xdr:cNvPr id="2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2D567DEB-45FA-4776-BA0F-8E04381CB4C1}"/>
            </a:ext>
          </a:extLst>
        </xdr:cNvPr>
        <xdr:cNvSpPr>
          <a:spLocks noChangeAspect="1" noChangeArrowheads="1"/>
        </xdr:cNvSpPr>
      </xdr:nvSpPr>
      <xdr:spPr bwMode="auto">
        <a:xfrm>
          <a:off x="13420725" y="6429375"/>
          <a:ext cx="304800" cy="3136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0</xdr:colOff>
      <xdr:row>18</xdr:row>
      <xdr:rowOff>0</xdr:rowOff>
    </xdr:from>
    <xdr:ext cx="304800" cy="304800"/>
    <xdr:sp macro="" textlink="">
      <xdr:nvSpPr>
        <xdr:cNvPr id="3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4375386C-ACDB-4EB6-9A03-527A184E9E61}"/>
            </a:ext>
          </a:extLst>
        </xdr:cNvPr>
        <xdr:cNvSpPr>
          <a:spLocks noChangeAspect="1" noChangeArrowheads="1"/>
        </xdr:cNvSpPr>
      </xdr:nvSpPr>
      <xdr:spPr bwMode="auto">
        <a:xfrm>
          <a:off x="13420725" y="6429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268334</xdr:colOff>
      <xdr:row>1</xdr:row>
      <xdr:rowOff>211999</xdr:rowOff>
    </xdr:from>
    <xdr:ext cx="3111446" cy="1292677"/>
    <xdr:pic>
      <xdr:nvPicPr>
        <xdr:cNvPr id="10" name="Picture 9" descr="A blue and black logo&#10;&#10;Description automatically generated">
          <a:extLst>
            <a:ext uri="{FF2B5EF4-FFF2-40B4-BE49-F238E27FC236}">
              <a16:creationId xmlns:a16="http://schemas.microsoft.com/office/drawing/2014/main" id="{44D16E51-39FD-4AB8-8E48-2A62803A2C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77934" y="379639"/>
          <a:ext cx="3111446" cy="1292677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17</xdr:row>
      <xdr:rowOff>0</xdr:rowOff>
    </xdr:from>
    <xdr:to>
      <xdr:col>7</xdr:col>
      <xdr:colOff>304800</xdr:colOff>
      <xdr:row>17</xdr:row>
      <xdr:rowOff>324848</xdr:rowOff>
    </xdr:to>
    <xdr:sp macro="" textlink="">
      <xdr:nvSpPr>
        <xdr:cNvPr id="2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579B1CE5-9948-49C5-A102-8247D24CE1DF}"/>
            </a:ext>
          </a:extLst>
        </xdr:cNvPr>
        <xdr:cNvSpPr>
          <a:spLocks noChangeAspect="1" noChangeArrowheads="1"/>
        </xdr:cNvSpPr>
      </xdr:nvSpPr>
      <xdr:spPr bwMode="auto">
        <a:xfrm>
          <a:off x="13420725" y="6429375"/>
          <a:ext cx="304800" cy="3136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0</xdr:colOff>
      <xdr:row>17</xdr:row>
      <xdr:rowOff>0</xdr:rowOff>
    </xdr:from>
    <xdr:ext cx="304800" cy="304800"/>
    <xdr:sp macro="" textlink="">
      <xdr:nvSpPr>
        <xdr:cNvPr id="3" name="AutoShape 1" descr="Custom Brushed Stainless Steel Bar Foot Rail Kit – Williams Architectural">
          <a:extLst>
            <a:ext uri="{FF2B5EF4-FFF2-40B4-BE49-F238E27FC236}">
              <a16:creationId xmlns:a16="http://schemas.microsoft.com/office/drawing/2014/main" id="{87292FB6-1F1B-4633-A5BD-7F3B5CBACA7B}"/>
            </a:ext>
          </a:extLst>
        </xdr:cNvPr>
        <xdr:cNvSpPr>
          <a:spLocks noChangeAspect="1" noChangeArrowheads="1"/>
        </xdr:cNvSpPr>
      </xdr:nvSpPr>
      <xdr:spPr bwMode="auto">
        <a:xfrm>
          <a:off x="13420725" y="6429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268334</xdr:colOff>
      <xdr:row>1</xdr:row>
      <xdr:rowOff>211999</xdr:rowOff>
    </xdr:from>
    <xdr:ext cx="3111446" cy="1292677"/>
    <xdr:pic>
      <xdr:nvPicPr>
        <xdr:cNvPr id="7" name="Picture 6" descr="A blue and black logo&#10;&#10;Description automatically generated">
          <a:extLst>
            <a:ext uri="{FF2B5EF4-FFF2-40B4-BE49-F238E27FC236}">
              <a16:creationId xmlns:a16="http://schemas.microsoft.com/office/drawing/2014/main" id="{2A2E2DB2-0E03-4C22-8D5D-401886063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77934" y="379639"/>
          <a:ext cx="3111446" cy="1292677"/>
        </a:xfrm>
        <a:prstGeom prst="rect">
          <a:avLst/>
        </a:prstGeom>
      </xdr:spPr>
    </xdr:pic>
    <xdr:clientData/>
  </xdr:one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info@lightingcollective.com.au" TargetMode="External"/><Relationship Id="rId7" Type="http://schemas.openxmlformats.org/officeDocument/2006/relationships/hyperlink" Target="https://www.bunnings.com.au/mitsubishi-heavy-industries-2-0kw-avanti-air-conditioner-split-reverse-cycle-set_p0508251?" TargetMode="External"/><Relationship Id="rId2" Type="http://schemas.openxmlformats.org/officeDocument/2006/relationships/hyperlink" Target="https://lightingcollective.com.au/products/minimalist-sphere-wall-light?variant=39260564521073" TargetMode="External"/><Relationship Id="rId1" Type="http://schemas.openxmlformats.org/officeDocument/2006/relationships/hyperlink" Target="mailto:caquilina@nationaltiles.com.au" TargetMode="External"/><Relationship Id="rId6" Type="http://schemas.openxmlformats.org/officeDocument/2006/relationships/hyperlink" Target="mailto:BuilderServiceQld@bunnings.com.au" TargetMode="External"/><Relationship Id="rId5" Type="http://schemas.openxmlformats.org/officeDocument/2006/relationships/hyperlink" Target="mailto:lewis@futurefloorsqld.com" TargetMode="External"/><Relationship Id="rId4" Type="http://schemas.openxmlformats.org/officeDocument/2006/relationships/hyperlink" Target="mailto:BuilderServiceQld@bunnings.com.au" TargetMode="External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ben@luxefinishesau.com" TargetMode="External"/><Relationship Id="rId7" Type="http://schemas.openxmlformats.org/officeDocument/2006/relationships/drawing" Target="../drawings/drawing2.xml"/><Relationship Id="rId2" Type="http://schemas.openxmlformats.org/officeDocument/2006/relationships/hyperlink" Target="mailto:admin@wilkopainting.com.au" TargetMode="External"/><Relationship Id="rId1" Type="http://schemas.openxmlformats.org/officeDocument/2006/relationships/hyperlink" Target="mailto:admin@wilkopainting.com.au" TargetMode="External"/><Relationship Id="rId6" Type="http://schemas.openxmlformats.org/officeDocument/2006/relationships/hyperlink" Target="mailto:jacki@hillswardrobes.com.au" TargetMode="External"/><Relationship Id="rId5" Type="http://schemas.openxmlformats.org/officeDocument/2006/relationships/hyperlink" Target="mailto:jacki@hillswardrobes.com.au" TargetMode="External"/><Relationship Id="rId4" Type="http://schemas.openxmlformats.org/officeDocument/2006/relationships/hyperlink" Target="mailto:ben@luxefinishesau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mailto:info@suncoastskips.com.au" TargetMode="External"/><Relationship Id="rId1" Type="http://schemas.openxmlformats.org/officeDocument/2006/relationships/hyperlink" Target="mailto:info@atfsunshinecoast.com.au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irbnb.com.au/rooms/1117726636964082191?adults=6&amp;search_mode=regular_search&amp;check_in=2024-07-29&amp;check_out=2024-08-09&amp;source_impression_id=p3_1719879105_P3cAwSCYvX4fnEqL&amp;previous_page_section_name=1000&amp;federated_search_id=7242c6bf-6175-4182-a1dd-baae90128077" TargetMode="External"/><Relationship Id="rId2" Type="http://schemas.openxmlformats.org/officeDocument/2006/relationships/hyperlink" Target="https://www.airbnb.com.au/rooms/1117726636964082191?adults=6&amp;search_mode=regular_search&amp;check_in=2024-07-29&amp;check_out=2024-08-09&amp;source_impression_id=p3_1719879105_P3cAwSCYvX4fnEqL&amp;previous_page_section_name=1000&amp;federated_search_id=7242c6bf-6175-4182-a1dd-baae90128077" TargetMode="External"/><Relationship Id="rId1" Type="http://schemas.openxmlformats.org/officeDocument/2006/relationships/hyperlink" Target="https://www.airbnb.com.au/rooms/1117726636964082191?adults=6&amp;location=Currimundi%2C%20Queensland%2C%20Australia&amp;search_mode=regular_search&amp;check_in=2024-07-29&amp;check_out=2024-10-04&amp;source_impression_id=p3_1719878787_P3LoZlr0WWTbUdm4&amp;previous_page_section_name=1001&amp;federated_search_id=f8b0fe5a-4e82-4f43-a7e8-bc670b2a49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59180-243E-49BB-9827-096C0BFD2E97}">
  <sheetPr codeName="Sheet1"/>
  <dimension ref="A1:AP99"/>
  <sheetViews>
    <sheetView zoomScale="85" zoomScaleNormal="85" workbookViewId="0">
      <pane ySplit="11" topLeftCell="A86" activePane="bottomLeft" state="frozen"/>
      <selection pane="bottomLeft" activeCell="G98" sqref="G98"/>
    </sheetView>
  </sheetViews>
  <sheetFormatPr defaultColWidth="8.85546875" defaultRowHeight="14.25" x14ac:dyDescent="0.2"/>
  <cols>
    <col min="1" max="1" width="8.85546875" style="10"/>
    <col min="2" max="4" width="17.7109375" style="5" customWidth="1"/>
    <col min="5" max="5" width="63.42578125" style="5" customWidth="1"/>
    <col min="6" max="6" width="11.140625" style="5" customWidth="1"/>
    <col min="7" max="7" width="125.7109375" style="10" customWidth="1"/>
    <col min="8" max="8" width="22.28515625" style="10" customWidth="1"/>
    <col min="9" max="9" width="8.28515625" style="13" customWidth="1"/>
    <col min="10" max="10" width="8.28515625" style="7" customWidth="1"/>
    <col min="11" max="11" width="11.140625" style="7" customWidth="1"/>
    <col min="12" max="12" width="44.42578125" style="5" customWidth="1"/>
    <col min="13" max="17" width="19.42578125" style="5" customWidth="1"/>
    <col min="18" max="19" width="19.42578125" style="16" customWidth="1"/>
    <col min="20" max="21" width="19.42578125" style="5" customWidth="1"/>
    <col min="22" max="23" width="9.7109375" style="5" customWidth="1"/>
    <col min="24" max="24" width="19.42578125" style="8" customWidth="1"/>
    <col min="25" max="27" width="19.42578125" style="5" customWidth="1"/>
    <col min="28" max="28" width="19.42578125" style="8" customWidth="1"/>
    <col min="29" max="29" width="19.42578125" style="9" customWidth="1"/>
    <col min="30" max="32" width="19.42578125" style="5" customWidth="1"/>
    <col min="33" max="34" width="19.42578125" style="16" customWidth="1"/>
    <col min="35" max="35" width="19.42578125" style="5" customWidth="1"/>
    <col min="36" max="36" width="100" style="7" customWidth="1"/>
    <col min="37" max="37" width="8.85546875" style="10"/>
    <col min="38" max="38" width="33.42578125" style="7" customWidth="1"/>
    <col min="39" max="39" width="5.5703125" style="7" customWidth="1"/>
    <col min="40" max="40" width="33.42578125" style="7" customWidth="1"/>
    <col min="41" max="41" width="5.5703125" style="7" customWidth="1"/>
    <col min="42" max="42" width="33.42578125" style="7" customWidth="1"/>
    <col min="43" max="16384" width="8.85546875" style="10"/>
  </cols>
  <sheetData>
    <row r="1" spans="1:42" x14ac:dyDescent="0.2">
      <c r="A1" s="122" t="s">
        <v>105</v>
      </c>
    </row>
    <row r="2" spans="1:42" ht="19.149999999999999" customHeight="1" x14ac:dyDescent="0.2">
      <c r="B2" s="473"/>
      <c r="C2" s="473"/>
      <c r="D2" s="473"/>
      <c r="F2" s="6"/>
      <c r="G2" s="6"/>
      <c r="H2" s="1"/>
      <c r="I2" s="1"/>
      <c r="K2" s="1" t="s">
        <v>104</v>
      </c>
      <c r="L2" s="82" t="s">
        <v>109</v>
      </c>
      <c r="M2" s="81"/>
      <c r="N2" s="81"/>
      <c r="O2" s="117"/>
      <c r="P2" s="17"/>
      <c r="Q2" s="1" t="s">
        <v>106</v>
      </c>
      <c r="R2" s="82" t="str">
        <f>A1</f>
        <v>V 1.0</v>
      </c>
      <c r="S2" s="82"/>
      <c r="T2" s="82"/>
      <c r="U2" s="81"/>
      <c r="V2" s="81"/>
      <c r="AF2" s="4"/>
      <c r="AG2" s="4"/>
      <c r="AH2" s="4"/>
      <c r="AI2" s="4"/>
      <c r="AL2" s="62" t="s">
        <v>29</v>
      </c>
      <c r="AM2" s="17"/>
      <c r="AN2" s="62" t="s">
        <v>33</v>
      </c>
      <c r="AO2" s="17"/>
      <c r="AP2" s="62" t="s">
        <v>86</v>
      </c>
    </row>
    <row r="3" spans="1:42" ht="19.149999999999999" customHeight="1" x14ac:dyDescent="0.2">
      <c r="B3" s="473"/>
      <c r="C3" s="473"/>
      <c r="D3" s="473"/>
      <c r="E3" s="6"/>
      <c r="F3" s="6"/>
      <c r="G3" s="6"/>
      <c r="H3" s="1"/>
      <c r="I3" s="1"/>
      <c r="K3" s="1" t="s">
        <v>60</v>
      </c>
      <c r="L3" s="82" t="s">
        <v>110</v>
      </c>
      <c r="M3" s="3"/>
      <c r="N3" s="3"/>
      <c r="O3" s="3"/>
      <c r="P3" s="65"/>
      <c r="Q3" s="1" t="s">
        <v>107</v>
      </c>
      <c r="R3" s="123" t="s">
        <v>108</v>
      </c>
      <c r="S3" s="83"/>
      <c r="T3" s="83"/>
      <c r="U3" s="83"/>
      <c r="V3" s="83"/>
      <c r="AC3" s="11" t="s">
        <v>54</v>
      </c>
      <c r="AF3" s="2"/>
      <c r="AG3" s="2"/>
      <c r="AH3" s="4"/>
      <c r="AI3" s="4"/>
      <c r="AL3" s="63" t="s">
        <v>30</v>
      </c>
      <c r="AM3" s="2"/>
      <c r="AN3" s="64" t="s">
        <v>0</v>
      </c>
      <c r="AO3" s="65"/>
      <c r="AP3" s="64" t="s">
        <v>79</v>
      </c>
    </row>
    <row r="4" spans="1:42" ht="19.149999999999999" customHeight="1" x14ac:dyDescent="0.2">
      <c r="B4" s="473"/>
      <c r="C4" s="473"/>
      <c r="D4" s="473"/>
      <c r="E4" s="471" t="s">
        <v>1</v>
      </c>
      <c r="F4" s="471"/>
      <c r="G4" s="471"/>
      <c r="H4" s="1"/>
      <c r="I4" s="1"/>
      <c r="K4" s="1" t="s">
        <v>61</v>
      </c>
      <c r="L4" s="82" t="s">
        <v>111</v>
      </c>
      <c r="M4" s="109"/>
      <c r="N4" s="110"/>
      <c r="O4" s="111"/>
      <c r="P4" s="65"/>
      <c r="Q4" s="2"/>
      <c r="R4" s="2"/>
      <c r="S4" s="4"/>
      <c r="T4" s="4"/>
      <c r="U4" s="4"/>
      <c r="V4" s="4"/>
      <c r="AC4" s="11" t="s">
        <v>55</v>
      </c>
      <c r="AF4" s="2"/>
      <c r="AG4" s="2"/>
      <c r="AH4" s="4"/>
      <c r="AI4" s="4"/>
      <c r="AL4" s="70" t="s">
        <v>31</v>
      </c>
      <c r="AM4" s="2"/>
      <c r="AN4" s="68" t="s">
        <v>24</v>
      </c>
      <c r="AO4" s="65"/>
      <c r="AP4" s="68" t="s">
        <v>2</v>
      </c>
    </row>
    <row r="5" spans="1:42" ht="19.149999999999999" customHeight="1" x14ac:dyDescent="0.2">
      <c r="B5" s="473"/>
      <c r="C5" s="473"/>
      <c r="D5" s="473"/>
      <c r="E5" s="471"/>
      <c r="F5" s="471"/>
      <c r="G5" s="471"/>
      <c r="H5" s="1"/>
      <c r="I5" s="1"/>
      <c r="K5" s="1" t="s">
        <v>74</v>
      </c>
      <c r="L5" s="82"/>
      <c r="M5" s="109"/>
      <c r="N5" s="110"/>
      <c r="O5" s="65"/>
      <c r="P5" s="65"/>
      <c r="Q5" s="2"/>
      <c r="R5" s="2"/>
      <c r="S5" s="4"/>
      <c r="T5" s="4"/>
      <c r="U5" s="4"/>
      <c r="V5" s="4"/>
      <c r="AC5" s="11"/>
      <c r="AF5" s="2"/>
      <c r="AG5" s="2"/>
      <c r="AH5" s="4"/>
      <c r="AI5" s="4"/>
      <c r="AL5" s="73" t="s">
        <v>32</v>
      </c>
      <c r="AM5" s="2"/>
      <c r="AN5" s="71" t="s">
        <v>3</v>
      </c>
      <c r="AO5" s="65"/>
      <c r="AP5" s="120" t="s">
        <v>21</v>
      </c>
    </row>
    <row r="6" spans="1:42" ht="19.149999999999999" customHeight="1" x14ac:dyDescent="0.2">
      <c r="B6" s="473"/>
      <c r="C6" s="473"/>
      <c r="D6" s="473"/>
      <c r="E6" s="471"/>
      <c r="F6" s="471"/>
      <c r="G6" s="471"/>
      <c r="H6" s="1"/>
      <c r="I6" s="1"/>
      <c r="K6" s="1" t="s">
        <v>6</v>
      </c>
      <c r="L6" s="82"/>
      <c r="M6" s="109"/>
      <c r="N6" s="110"/>
      <c r="O6" s="109"/>
      <c r="P6" s="65"/>
      <c r="Q6" s="4"/>
      <c r="R6" s="4"/>
      <c r="S6" s="4"/>
      <c r="T6" s="4"/>
      <c r="U6" s="4"/>
      <c r="V6" s="4"/>
      <c r="AF6" s="4"/>
      <c r="AG6" s="4"/>
      <c r="AH6" s="4"/>
      <c r="AI6" s="4"/>
      <c r="AL6" s="73" t="s">
        <v>100</v>
      </c>
      <c r="AM6" s="2"/>
      <c r="AN6" s="74" t="s">
        <v>5</v>
      </c>
      <c r="AO6" s="65"/>
      <c r="AP6" s="74" t="s">
        <v>4</v>
      </c>
    </row>
    <row r="7" spans="1:42" ht="19.149999999999999" customHeight="1" x14ac:dyDescent="0.2">
      <c r="B7" s="473"/>
      <c r="C7" s="473"/>
      <c r="D7" s="473"/>
      <c r="E7" s="6"/>
      <c r="F7" s="6"/>
      <c r="G7" s="6"/>
      <c r="H7" s="1"/>
      <c r="I7" s="1"/>
      <c r="K7" s="1" t="s">
        <v>62</v>
      </c>
      <c r="L7" s="82"/>
      <c r="M7" s="111"/>
      <c r="N7" s="89"/>
      <c r="O7" s="111"/>
      <c r="P7" s="65"/>
      <c r="Q7" s="4"/>
      <c r="R7" s="4"/>
      <c r="S7" s="4"/>
      <c r="T7" s="4"/>
      <c r="U7" s="4"/>
      <c r="V7" s="4"/>
      <c r="AF7" s="4"/>
      <c r="AG7" s="4"/>
      <c r="AH7" s="4"/>
      <c r="AI7" s="4"/>
      <c r="AL7" s="67" t="s">
        <v>24</v>
      </c>
      <c r="AM7" s="2"/>
      <c r="AN7" s="76" t="s">
        <v>99</v>
      </c>
      <c r="AO7" s="65"/>
      <c r="AP7" s="74" t="s">
        <v>25</v>
      </c>
    </row>
    <row r="8" spans="1:42" ht="19.149999999999999" customHeight="1" x14ac:dyDescent="0.2">
      <c r="B8" s="473"/>
      <c r="C8" s="473"/>
      <c r="D8" s="473"/>
      <c r="E8" s="6"/>
      <c r="F8" s="6"/>
      <c r="G8" s="6"/>
      <c r="H8" s="1"/>
      <c r="I8" s="1"/>
      <c r="K8" s="1" t="s">
        <v>9</v>
      </c>
      <c r="L8" s="82"/>
      <c r="M8" s="4"/>
      <c r="N8" s="89"/>
      <c r="O8" s="83"/>
      <c r="P8" s="4"/>
      <c r="Q8" s="4"/>
      <c r="R8" s="4"/>
      <c r="S8" s="4"/>
      <c r="T8" s="4"/>
      <c r="U8" s="4"/>
      <c r="V8" s="4"/>
      <c r="AF8" s="4"/>
      <c r="AG8" s="4"/>
      <c r="AH8" s="4"/>
      <c r="AI8" s="4"/>
      <c r="AL8" s="78" t="s">
        <v>34</v>
      </c>
      <c r="AM8" s="2"/>
      <c r="AN8" s="76" t="s">
        <v>8</v>
      </c>
      <c r="AO8" s="4"/>
      <c r="AP8" s="76" t="s">
        <v>7</v>
      </c>
    </row>
    <row r="9" spans="1:42" ht="13.9" customHeight="1" x14ac:dyDescent="0.2">
      <c r="K9" s="14"/>
      <c r="L9" s="15"/>
      <c r="M9" s="112"/>
      <c r="N9" s="4"/>
      <c r="Q9" s="15"/>
      <c r="U9" s="80"/>
      <c r="V9" s="80"/>
      <c r="W9" s="4"/>
      <c r="AF9" s="15"/>
      <c r="AL9" s="4" t="s">
        <v>36</v>
      </c>
      <c r="AM9" s="4"/>
      <c r="AN9" s="4" t="s">
        <v>36</v>
      </c>
      <c r="AO9" s="4"/>
      <c r="AP9" s="4" t="s">
        <v>36</v>
      </c>
    </row>
    <row r="10" spans="1:42" ht="30" customHeight="1" x14ac:dyDescent="0.2">
      <c r="B10" s="480" t="s">
        <v>35</v>
      </c>
      <c r="C10" s="481"/>
      <c r="D10" s="482"/>
      <c r="E10" s="485" t="s">
        <v>370</v>
      </c>
      <c r="F10" s="474" t="s">
        <v>11</v>
      </c>
      <c r="G10" s="475"/>
      <c r="H10" s="480" t="s">
        <v>12</v>
      </c>
      <c r="I10" s="483" t="s">
        <v>38</v>
      </c>
      <c r="J10" s="478" t="s">
        <v>37</v>
      </c>
      <c r="K10" s="474" t="s">
        <v>13</v>
      </c>
      <c r="L10" s="475"/>
      <c r="M10" s="490" t="s">
        <v>90</v>
      </c>
      <c r="N10" s="491"/>
      <c r="O10" s="491"/>
      <c r="P10" s="491"/>
      <c r="Q10" s="491"/>
      <c r="R10" s="491"/>
      <c r="S10" s="491"/>
      <c r="T10" s="492"/>
      <c r="U10" s="480" t="s">
        <v>97</v>
      </c>
      <c r="V10" s="481"/>
      <c r="W10" s="481"/>
      <c r="X10" s="481"/>
      <c r="Y10" s="481"/>
      <c r="Z10" s="481"/>
      <c r="AA10" s="482"/>
      <c r="AB10" s="485" t="s">
        <v>93</v>
      </c>
      <c r="AC10" s="485"/>
      <c r="AD10" s="485"/>
      <c r="AE10" s="485"/>
      <c r="AF10" s="485"/>
      <c r="AG10" s="485"/>
      <c r="AH10" s="485"/>
      <c r="AI10" s="485"/>
      <c r="AJ10" s="414" t="s">
        <v>18</v>
      </c>
      <c r="AL10" s="10"/>
      <c r="AM10" s="10"/>
      <c r="AN10" s="10"/>
      <c r="AO10" s="10"/>
      <c r="AP10" s="10"/>
    </row>
    <row r="11" spans="1:42" ht="30" customHeight="1" x14ac:dyDescent="0.2">
      <c r="B11" s="61" t="s">
        <v>28</v>
      </c>
      <c r="C11" s="61" t="s">
        <v>27</v>
      </c>
      <c r="D11" s="61" t="s">
        <v>85</v>
      </c>
      <c r="E11" s="485"/>
      <c r="F11" s="476"/>
      <c r="G11" s="477"/>
      <c r="H11" s="480"/>
      <c r="I11" s="484"/>
      <c r="J11" s="479"/>
      <c r="K11" s="476"/>
      <c r="L11" s="477"/>
      <c r="M11" s="490" t="s">
        <v>16</v>
      </c>
      <c r="N11" s="491"/>
      <c r="O11" s="491"/>
      <c r="P11" s="492"/>
      <c r="Q11" s="494" t="s">
        <v>88</v>
      </c>
      <c r="R11" s="494"/>
      <c r="S11" s="494"/>
      <c r="T11" s="495"/>
      <c r="U11" s="476" t="s">
        <v>15</v>
      </c>
      <c r="V11" s="487"/>
      <c r="W11" s="477"/>
      <c r="X11" s="488" t="s">
        <v>17</v>
      </c>
      <c r="Y11" s="489"/>
      <c r="Z11" s="488" t="s">
        <v>87</v>
      </c>
      <c r="AA11" s="489"/>
      <c r="AB11" s="485" t="s">
        <v>98</v>
      </c>
      <c r="AC11" s="485"/>
      <c r="AD11" s="485"/>
      <c r="AE11" s="485"/>
      <c r="AF11" s="486" t="s">
        <v>14</v>
      </c>
      <c r="AG11" s="486"/>
      <c r="AH11" s="486"/>
      <c r="AI11" s="486"/>
      <c r="AJ11" s="414"/>
      <c r="AL11" s="10"/>
      <c r="AM11" s="10"/>
      <c r="AN11" s="10"/>
      <c r="AO11" s="10"/>
      <c r="AP11" s="10"/>
    </row>
    <row r="12" spans="1:42" ht="30" customHeight="1" x14ac:dyDescent="0.2">
      <c r="B12" s="17"/>
      <c r="C12" s="17"/>
      <c r="D12" s="17"/>
      <c r="E12" s="17"/>
      <c r="F12" s="17"/>
      <c r="G12" s="18"/>
      <c r="H12" s="17"/>
      <c r="I12" s="1"/>
      <c r="J12" s="18"/>
      <c r="K12" s="18"/>
      <c r="L12" s="17"/>
      <c r="M12" s="17"/>
      <c r="N12" s="17"/>
      <c r="O12" s="17"/>
      <c r="P12" s="17"/>
      <c r="Q12" s="17"/>
      <c r="R12" s="19"/>
      <c r="S12" s="19"/>
      <c r="T12" s="20"/>
      <c r="U12" s="21"/>
      <c r="V12" s="17"/>
      <c r="W12" s="17"/>
      <c r="X12" s="22"/>
      <c r="Y12" s="17"/>
      <c r="Z12" s="17"/>
      <c r="AA12" s="17"/>
      <c r="AB12" s="22"/>
      <c r="AC12" s="23"/>
      <c r="AD12" s="17"/>
      <c r="AE12" s="17"/>
      <c r="AF12" s="17"/>
      <c r="AG12" s="19"/>
      <c r="AH12" s="19"/>
      <c r="AI12" s="20"/>
      <c r="AJ12" s="18"/>
    </row>
    <row r="13" spans="1:42" ht="30" customHeight="1" x14ac:dyDescent="0.2">
      <c r="B13" s="493" t="s">
        <v>84</v>
      </c>
      <c r="C13" s="493"/>
      <c r="D13" s="493"/>
      <c r="E13" s="493"/>
      <c r="F13" s="493"/>
      <c r="G13" s="493"/>
      <c r="H13" s="493"/>
      <c r="I13" s="493"/>
      <c r="J13" s="493"/>
      <c r="K13" s="493"/>
      <c r="L13" s="493"/>
      <c r="M13" s="493"/>
      <c r="N13" s="493"/>
      <c r="O13" s="493"/>
      <c r="P13" s="493"/>
      <c r="Q13" s="493"/>
      <c r="R13" s="493"/>
      <c r="S13" s="493"/>
      <c r="T13" s="493"/>
      <c r="U13" s="493"/>
      <c r="V13" s="493"/>
      <c r="W13" s="493"/>
      <c r="X13" s="493"/>
      <c r="Y13" s="493"/>
      <c r="Z13" s="493"/>
      <c r="AA13" s="493"/>
      <c r="AB13" s="493"/>
      <c r="AC13" s="493"/>
      <c r="AD13" s="493"/>
      <c r="AE13" s="493"/>
      <c r="AF13" s="493"/>
      <c r="AG13" s="493"/>
      <c r="AH13" s="493"/>
      <c r="AI13" s="493"/>
      <c r="AJ13" s="493"/>
    </row>
    <row r="14" spans="1:42" ht="30" customHeight="1" x14ac:dyDescent="0.2">
      <c r="B14" s="472" t="s">
        <v>10</v>
      </c>
      <c r="C14" s="472"/>
      <c r="D14" s="472"/>
      <c r="E14" s="472"/>
      <c r="F14" s="472"/>
      <c r="G14" s="472"/>
      <c r="H14" s="472"/>
      <c r="I14" s="472"/>
      <c r="J14" s="472"/>
      <c r="K14" s="472"/>
      <c r="L14" s="472"/>
      <c r="M14" s="472"/>
      <c r="N14" s="472"/>
      <c r="O14" s="472"/>
      <c r="P14" s="472"/>
      <c r="Q14" s="472"/>
      <c r="R14" s="472"/>
      <c r="S14" s="472"/>
      <c r="T14" s="472"/>
      <c r="U14" s="472"/>
      <c r="V14" s="472"/>
      <c r="W14" s="472"/>
      <c r="X14" s="472"/>
      <c r="Y14" s="472"/>
      <c r="Z14" s="472"/>
      <c r="AA14" s="472"/>
      <c r="AB14" s="472"/>
      <c r="AC14" s="472"/>
      <c r="AD14" s="472"/>
      <c r="AE14" s="472"/>
      <c r="AF14" s="472"/>
      <c r="AG14" s="472"/>
      <c r="AH14" s="472"/>
      <c r="AI14" s="472"/>
      <c r="AJ14" s="472"/>
    </row>
    <row r="15" spans="1:42" ht="30" customHeight="1" x14ac:dyDescent="0.2">
      <c r="B15" s="338" t="s">
        <v>30</v>
      </c>
      <c r="C15" s="340" t="s">
        <v>0</v>
      </c>
      <c r="D15" s="342" t="s">
        <v>79</v>
      </c>
      <c r="E15" s="344"/>
      <c r="F15" s="25" t="s">
        <v>39</v>
      </c>
      <c r="G15" s="26"/>
      <c r="H15" s="90"/>
      <c r="I15" s="346"/>
      <c r="J15" s="348"/>
      <c r="K15" s="27" t="s">
        <v>39</v>
      </c>
      <c r="L15" s="28"/>
      <c r="M15" s="32" t="s">
        <v>91</v>
      </c>
      <c r="N15" s="33"/>
      <c r="O15" s="34" t="s">
        <v>49</v>
      </c>
      <c r="P15" s="99"/>
      <c r="Q15" s="98" t="s">
        <v>75</v>
      </c>
      <c r="R15" s="85"/>
      <c r="S15" s="29" t="s">
        <v>19</v>
      </c>
      <c r="T15" s="88">
        <f>SUM(R16:R17)/10</f>
        <v>0</v>
      </c>
      <c r="U15" s="30" t="s">
        <v>44</v>
      </c>
      <c r="V15" s="31"/>
      <c r="W15" s="2"/>
      <c r="X15" s="35" t="s">
        <v>47</v>
      </c>
      <c r="Y15" s="36"/>
      <c r="Z15" s="41" t="s">
        <v>56</v>
      </c>
      <c r="AA15" s="24"/>
      <c r="AB15" s="37" t="s">
        <v>92</v>
      </c>
      <c r="AC15" s="38"/>
      <c r="AD15" s="39" t="s">
        <v>52</v>
      </c>
      <c r="AE15" s="40"/>
      <c r="AF15" s="92" t="s">
        <v>89</v>
      </c>
      <c r="AG15" s="86"/>
      <c r="AH15" s="29" t="s">
        <v>19</v>
      </c>
      <c r="AI15" s="104">
        <f>(AG16+AG17)/10</f>
        <v>0</v>
      </c>
      <c r="AJ15" s="350"/>
    </row>
    <row r="16" spans="1:42" ht="30" customHeight="1" x14ac:dyDescent="0.2">
      <c r="B16" s="338"/>
      <c r="C16" s="340"/>
      <c r="D16" s="342"/>
      <c r="E16" s="344"/>
      <c r="F16" s="42" t="s">
        <v>40</v>
      </c>
      <c r="G16" s="3"/>
      <c r="H16" s="90"/>
      <c r="I16" s="346"/>
      <c r="J16" s="348"/>
      <c r="K16" s="43" t="s">
        <v>42</v>
      </c>
      <c r="L16" s="44"/>
      <c r="M16" s="45" t="s">
        <v>92</v>
      </c>
      <c r="N16" s="46"/>
      <c r="O16" s="353" t="s">
        <v>50</v>
      </c>
      <c r="P16" s="355"/>
      <c r="Q16" s="94" t="s">
        <v>76</v>
      </c>
      <c r="R16" s="86">
        <f>R15*I15</f>
        <v>0</v>
      </c>
      <c r="S16" s="357" t="s">
        <v>77</v>
      </c>
      <c r="T16" s="359">
        <f>T15+R17+R16</f>
        <v>0</v>
      </c>
      <c r="U16" s="102" t="s">
        <v>46</v>
      </c>
      <c r="V16" s="361"/>
      <c r="W16" s="362"/>
      <c r="X16" s="363" t="s">
        <v>51</v>
      </c>
      <c r="Y16" s="365"/>
      <c r="Z16" s="49" t="s">
        <v>57</v>
      </c>
      <c r="AA16" s="50"/>
      <c r="AB16" s="47" t="s">
        <v>95</v>
      </c>
      <c r="AC16" s="48"/>
      <c r="AD16" s="367" t="s">
        <v>53</v>
      </c>
      <c r="AE16" s="355"/>
      <c r="AF16" s="93" t="s">
        <v>76</v>
      </c>
      <c r="AG16" s="100">
        <v>0</v>
      </c>
      <c r="AH16" s="106" t="s">
        <v>77</v>
      </c>
      <c r="AI16" s="107">
        <f>AI15+AG17+AG16</f>
        <v>0</v>
      </c>
      <c r="AJ16" s="351"/>
    </row>
    <row r="17" spans="1:42" ht="30" customHeight="1" x14ac:dyDescent="0.2">
      <c r="B17" s="339"/>
      <c r="C17" s="341"/>
      <c r="D17" s="343"/>
      <c r="E17" s="345"/>
      <c r="F17" s="51" t="s">
        <v>41</v>
      </c>
      <c r="G17" s="52"/>
      <c r="H17" s="91"/>
      <c r="I17" s="347"/>
      <c r="J17" s="349"/>
      <c r="K17" s="53" t="s">
        <v>43</v>
      </c>
      <c r="L17" s="54"/>
      <c r="M17" s="55" t="s">
        <v>48</v>
      </c>
      <c r="N17" s="56"/>
      <c r="O17" s="354"/>
      <c r="P17" s="356"/>
      <c r="Q17" s="95" t="s">
        <v>78</v>
      </c>
      <c r="R17" s="87"/>
      <c r="S17" s="358"/>
      <c r="T17" s="360"/>
      <c r="U17" s="103" t="s">
        <v>45</v>
      </c>
      <c r="V17" s="369">
        <f>V15*V16</f>
        <v>0</v>
      </c>
      <c r="W17" s="370"/>
      <c r="X17" s="364"/>
      <c r="Y17" s="366"/>
      <c r="Z17" s="59" t="s">
        <v>58</v>
      </c>
      <c r="AA17" s="60"/>
      <c r="AB17" s="57" t="s">
        <v>94</v>
      </c>
      <c r="AC17" s="58"/>
      <c r="AD17" s="368"/>
      <c r="AE17" s="356"/>
      <c r="AF17" s="95" t="s">
        <v>78</v>
      </c>
      <c r="AG17" s="101"/>
      <c r="AH17" s="105" t="s">
        <v>96</v>
      </c>
      <c r="AI17" s="108">
        <f>T16-AI16</f>
        <v>0</v>
      </c>
      <c r="AJ17" s="352"/>
    </row>
    <row r="18" spans="1:42" ht="29.45" customHeight="1" x14ac:dyDescent="0.2">
      <c r="B18" s="17"/>
      <c r="C18" s="17"/>
      <c r="D18" s="17"/>
      <c r="E18" s="17"/>
      <c r="F18" s="17"/>
      <c r="G18" s="18"/>
      <c r="H18" s="17"/>
      <c r="I18" s="1"/>
      <c r="J18" s="18"/>
      <c r="K18" s="18"/>
      <c r="L18" s="17"/>
      <c r="M18" s="17"/>
      <c r="N18" s="17"/>
      <c r="O18" s="17"/>
      <c r="P18" s="17"/>
      <c r="Q18" s="17"/>
      <c r="R18" s="19"/>
      <c r="S18" s="19"/>
      <c r="T18" s="20"/>
      <c r="U18" s="21"/>
      <c r="V18" s="17"/>
      <c r="W18" s="17"/>
      <c r="X18" s="22"/>
      <c r="Y18" s="17"/>
      <c r="Z18" s="17"/>
      <c r="AA18" s="17"/>
      <c r="AB18" s="22"/>
      <c r="AC18" s="23"/>
      <c r="AD18" s="17"/>
      <c r="AE18" s="17"/>
      <c r="AF18" s="96"/>
      <c r="AG18" s="97"/>
      <c r="AH18" s="19"/>
      <c r="AI18" s="20"/>
      <c r="AJ18" s="18"/>
    </row>
    <row r="19" spans="1:42" ht="30" customHeight="1" x14ac:dyDescent="0.2">
      <c r="B19" s="414" t="s">
        <v>112</v>
      </c>
      <c r="C19" s="414"/>
      <c r="D19" s="414"/>
      <c r="E19" s="414"/>
      <c r="F19" s="414"/>
      <c r="G19" s="414"/>
      <c r="H19" s="414"/>
      <c r="I19" s="414"/>
      <c r="J19" s="414"/>
      <c r="K19" s="414"/>
      <c r="L19" s="414"/>
      <c r="M19" s="414"/>
      <c r="N19" s="414"/>
      <c r="O19" s="414"/>
      <c r="P19" s="414"/>
      <c r="Q19" s="414"/>
      <c r="R19" s="414"/>
      <c r="S19" s="414"/>
      <c r="T19" s="414"/>
      <c r="U19" s="414"/>
      <c r="V19" s="414"/>
      <c r="W19" s="414"/>
      <c r="X19" s="414"/>
      <c r="Y19" s="414"/>
      <c r="Z19" s="414"/>
      <c r="AA19" s="414"/>
      <c r="AB19" s="414"/>
      <c r="AC19" s="414"/>
      <c r="AD19" s="414"/>
      <c r="AE19" s="414"/>
      <c r="AF19" s="414"/>
      <c r="AG19" s="414"/>
      <c r="AH19" s="414"/>
      <c r="AI19" s="414"/>
      <c r="AJ19" s="414"/>
    </row>
    <row r="20" spans="1:42" ht="30" customHeight="1" x14ac:dyDescent="0.2">
      <c r="B20" s="414" t="s">
        <v>113</v>
      </c>
      <c r="C20" s="414"/>
      <c r="D20" s="414"/>
      <c r="E20" s="414"/>
      <c r="F20" s="414"/>
      <c r="G20" s="414"/>
      <c r="H20" s="414"/>
      <c r="I20" s="414"/>
      <c r="J20" s="414"/>
      <c r="K20" s="414"/>
      <c r="L20" s="414"/>
      <c r="M20" s="414"/>
      <c r="N20" s="414"/>
      <c r="O20" s="414"/>
      <c r="P20" s="414"/>
      <c r="Q20" s="414"/>
      <c r="R20" s="414"/>
      <c r="S20" s="414"/>
      <c r="T20" s="414"/>
      <c r="U20" s="414"/>
      <c r="V20" s="414"/>
      <c r="W20" s="414"/>
      <c r="X20" s="414"/>
      <c r="Y20" s="414"/>
      <c r="Z20" s="414"/>
      <c r="AA20" s="414"/>
      <c r="AB20" s="414"/>
      <c r="AC20" s="414"/>
      <c r="AD20" s="414"/>
      <c r="AE20" s="414"/>
      <c r="AF20" s="414"/>
      <c r="AG20" s="414"/>
      <c r="AH20" s="414"/>
      <c r="AI20" s="414"/>
      <c r="AJ20" s="414"/>
    </row>
    <row r="21" spans="1:42" s="205" customFormat="1" ht="30" customHeight="1" x14ac:dyDescent="0.2">
      <c r="A21" s="10"/>
      <c r="B21" s="465" t="s">
        <v>30</v>
      </c>
      <c r="C21" s="460" t="s">
        <v>0</v>
      </c>
      <c r="D21" s="462" t="s">
        <v>79</v>
      </c>
      <c r="E21" s="464" t="s">
        <v>126</v>
      </c>
      <c r="F21" s="179" t="s">
        <v>39</v>
      </c>
      <c r="G21" s="180" t="s">
        <v>185</v>
      </c>
      <c r="H21" s="436"/>
      <c r="I21" s="439">
        <v>53</v>
      </c>
      <c r="J21" s="441" t="s">
        <v>118</v>
      </c>
      <c r="K21" s="181" t="s">
        <v>39</v>
      </c>
      <c r="L21" s="182" t="s">
        <v>128</v>
      </c>
      <c r="M21" s="183" t="s">
        <v>91</v>
      </c>
      <c r="N21" s="184"/>
      <c r="O21" s="185" t="s">
        <v>49</v>
      </c>
      <c r="P21" s="186"/>
      <c r="Q21" s="187" t="s">
        <v>75</v>
      </c>
      <c r="R21" s="188">
        <v>134.1</v>
      </c>
      <c r="S21" s="189" t="s">
        <v>19</v>
      </c>
      <c r="T21" s="190">
        <f>SUM(R22:R23)/10</f>
        <v>710.7299999999999</v>
      </c>
      <c r="U21" s="191" t="s">
        <v>44</v>
      </c>
      <c r="V21" s="192"/>
      <c r="W21" s="193"/>
      <c r="X21" s="194" t="s">
        <v>47</v>
      </c>
      <c r="Y21" s="195"/>
      <c r="Z21" s="196" t="s">
        <v>56</v>
      </c>
      <c r="AA21" s="197"/>
      <c r="AB21" s="198" t="s">
        <v>92</v>
      </c>
      <c r="AC21" s="199"/>
      <c r="AD21" s="200" t="s">
        <v>52</v>
      </c>
      <c r="AE21" s="201"/>
      <c r="AF21" s="202" t="s">
        <v>89</v>
      </c>
      <c r="AG21" s="203"/>
      <c r="AH21" s="189" t="s">
        <v>19</v>
      </c>
      <c r="AI21" s="204">
        <f>(AG22+AG23)/10</f>
        <v>0</v>
      </c>
      <c r="AJ21" s="443" t="s">
        <v>123</v>
      </c>
      <c r="AL21" s="206"/>
      <c r="AM21" s="206"/>
      <c r="AN21" s="206"/>
      <c r="AO21" s="206"/>
      <c r="AP21" s="206"/>
    </row>
    <row r="22" spans="1:42" s="205" customFormat="1" ht="30" customHeight="1" x14ac:dyDescent="0.2">
      <c r="A22" s="10"/>
      <c r="B22" s="465"/>
      <c r="C22" s="460"/>
      <c r="D22" s="462"/>
      <c r="E22" s="444"/>
      <c r="F22" s="207" t="s">
        <v>40</v>
      </c>
      <c r="G22" s="208"/>
      <c r="H22" s="437"/>
      <c r="I22" s="439"/>
      <c r="J22" s="441"/>
      <c r="K22" s="209" t="s">
        <v>42</v>
      </c>
      <c r="L22" s="210" t="s">
        <v>129</v>
      </c>
      <c r="M22" s="211" t="s">
        <v>92</v>
      </c>
      <c r="N22" s="212"/>
      <c r="O22" s="418" t="s">
        <v>50</v>
      </c>
      <c r="P22" s="420"/>
      <c r="Q22" s="213" t="s">
        <v>76</v>
      </c>
      <c r="R22" s="203">
        <f>R21*I21</f>
        <v>7107.2999999999993</v>
      </c>
      <c r="S22" s="422" t="s">
        <v>77</v>
      </c>
      <c r="T22" s="424">
        <f>T21+R23+R22</f>
        <v>7818.0299999999988</v>
      </c>
      <c r="U22" s="214" t="s">
        <v>46</v>
      </c>
      <c r="V22" s="426"/>
      <c r="W22" s="427"/>
      <c r="X22" s="428" t="s">
        <v>51</v>
      </c>
      <c r="Y22" s="430"/>
      <c r="Z22" s="215" t="s">
        <v>57</v>
      </c>
      <c r="AA22" s="216"/>
      <c r="AB22" s="217" t="s">
        <v>95</v>
      </c>
      <c r="AC22" s="218"/>
      <c r="AD22" s="432" t="s">
        <v>53</v>
      </c>
      <c r="AE22" s="420"/>
      <c r="AF22" s="219" t="s">
        <v>76</v>
      </c>
      <c r="AG22" s="220">
        <v>0</v>
      </c>
      <c r="AH22" s="221" t="s">
        <v>77</v>
      </c>
      <c r="AI22" s="222">
        <f>AI21+AG23+AG22</f>
        <v>0</v>
      </c>
      <c r="AJ22" s="444"/>
      <c r="AL22" s="206"/>
      <c r="AM22" s="206"/>
      <c r="AN22" s="206"/>
      <c r="AO22" s="206"/>
      <c r="AP22" s="206"/>
    </row>
    <row r="23" spans="1:42" s="205" customFormat="1" ht="30" customHeight="1" x14ac:dyDescent="0.2">
      <c r="A23" s="10"/>
      <c r="B23" s="466"/>
      <c r="C23" s="461"/>
      <c r="D23" s="463"/>
      <c r="E23" s="445"/>
      <c r="F23" s="223" t="s">
        <v>41</v>
      </c>
      <c r="G23" s="249" t="s">
        <v>127</v>
      </c>
      <c r="H23" s="438"/>
      <c r="I23" s="440"/>
      <c r="J23" s="442"/>
      <c r="K23" s="225" t="s">
        <v>43</v>
      </c>
      <c r="L23" s="250" t="s">
        <v>130</v>
      </c>
      <c r="M23" s="227" t="s">
        <v>48</v>
      </c>
      <c r="N23" s="228"/>
      <c r="O23" s="419"/>
      <c r="P23" s="421"/>
      <c r="Q23" s="229" t="s">
        <v>78</v>
      </c>
      <c r="R23" s="230"/>
      <c r="S23" s="423"/>
      <c r="T23" s="425"/>
      <c r="U23" s="231" t="s">
        <v>45</v>
      </c>
      <c r="V23" s="434">
        <f>V21*V22</f>
        <v>0</v>
      </c>
      <c r="W23" s="435"/>
      <c r="X23" s="429"/>
      <c r="Y23" s="431"/>
      <c r="Z23" s="232" t="s">
        <v>58</v>
      </c>
      <c r="AA23" s="233"/>
      <c r="AB23" s="234" t="s">
        <v>94</v>
      </c>
      <c r="AC23" s="235"/>
      <c r="AD23" s="433"/>
      <c r="AE23" s="421"/>
      <c r="AF23" s="229" t="s">
        <v>78</v>
      </c>
      <c r="AG23" s="236"/>
      <c r="AH23" s="237" t="s">
        <v>96</v>
      </c>
      <c r="AI23" s="238">
        <f>T22-AI22</f>
        <v>7818.0299999999988</v>
      </c>
      <c r="AJ23" s="445"/>
      <c r="AL23" s="206"/>
      <c r="AM23" s="206"/>
      <c r="AN23" s="206"/>
      <c r="AO23" s="206"/>
      <c r="AP23" s="206"/>
    </row>
    <row r="24" spans="1:42" ht="30" customHeight="1" x14ac:dyDescent="0.2">
      <c r="B24" s="338" t="s">
        <v>34</v>
      </c>
      <c r="C24" s="340" t="s">
        <v>8</v>
      </c>
      <c r="D24" s="342" t="s">
        <v>7</v>
      </c>
      <c r="E24" s="371" t="s">
        <v>126</v>
      </c>
      <c r="F24" s="25" t="s">
        <v>39</v>
      </c>
      <c r="G24" s="26" t="s">
        <v>185</v>
      </c>
      <c r="H24" s="415"/>
      <c r="I24" s="377">
        <v>53</v>
      </c>
      <c r="J24" s="379" t="s">
        <v>118</v>
      </c>
      <c r="K24" s="27" t="s">
        <v>39</v>
      </c>
      <c r="L24" s="28" t="s">
        <v>187</v>
      </c>
      <c r="M24" s="32" t="s">
        <v>91</v>
      </c>
      <c r="N24" s="33"/>
      <c r="O24" s="34" t="s">
        <v>49</v>
      </c>
      <c r="P24" s="99"/>
      <c r="Q24" s="98" t="s">
        <v>75</v>
      </c>
      <c r="R24" s="85">
        <v>118.99</v>
      </c>
      <c r="S24" s="29" t="s">
        <v>19</v>
      </c>
      <c r="T24" s="88">
        <f>SUM(R25:R26)/10</f>
        <v>630.64699999999993</v>
      </c>
      <c r="U24" s="30" t="s">
        <v>44</v>
      </c>
      <c r="V24" s="31"/>
      <c r="W24" s="2"/>
      <c r="X24" s="35" t="s">
        <v>47</v>
      </c>
      <c r="Y24" s="36"/>
      <c r="Z24" s="41" t="s">
        <v>56</v>
      </c>
      <c r="AA24" s="24" t="s">
        <v>315</v>
      </c>
      <c r="AB24" s="37" t="s">
        <v>92</v>
      </c>
      <c r="AC24" s="38" t="s">
        <v>313</v>
      </c>
      <c r="AD24" s="39" t="s">
        <v>52</v>
      </c>
      <c r="AE24" s="40"/>
      <c r="AF24" s="92" t="s">
        <v>89</v>
      </c>
      <c r="AG24" s="86"/>
      <c r="AH24" s="29" t="s">
        <v>19</v>
      </c>
      <c r="AI24" s="104">
        <f>(AG25+AG26)/10</f>
        <v>0</v>
      </c>
      <c r="AJ24" s="350" t="s">
        <v>314</v>
      </c>
    </row>
    <row r="25" spans="1:42" ht="30" customHeight="1" x14ac:dyDescent="0.2">
      <c r="B25" s="338"/>
      <c r="C25" s="340"/>
      <c r="D25" s="342"/>
      <c r="E25" s="351"/>
      <c r="F25" s="129" t="s">
        <v>40</v>
      </c>
      <c r="G25" s="130"/>
      <c r="H25" s="416"/>
      <c r="I25" s="377"/>
      <c r="J25" s="379"/>
      <c r="K25" s="43" t="s">
        <v>42</v>
      </c>
      <c r="L25" s="44"/>
      <c r="M25" s="45" t="s">
        <v>92</v>
      </c>
      <c r="N25" s="46"/>
      <c r="O25" s="353" t="s">
        <v>50</v>
      </c>
      <c r="P25" s="355"/>
      <c r="Q25" s="94" t="s">
        <v>76</v>
      </c>
      <c r="R25" s="86">
        <f>R24*I24</f>
        <v>6306.4699999999993</v>
      </c>
      <c r="S25" s="357" t="s">
        <v>77</v>
      </c>
      <c r="T25" s="359">
        <f>T24+R26+R25</f>
        <v>6937.1169999999993</v>
      </c>
      <c r="U25" s="102" t="s">
        <v>46</v>
      </c>
      <c r="V25" s="361"/>
      <c r="W25" s="362"/>
      <c r="X25" s="363" t="s">
        <v>51</v>
      </c>
      <c r="Y25" s="365">
        <v>2210</v>
      </c>
      <c r="Z25" s="49" t="s">
        <v>57</v>
      </c>
      <c r="AA25" s="50" t="s">
        <v>316</v>
      </c>
      <c r="AB25" s="47" t="s">
        <v>95</v>
      </c>
      <c r="AC25" s="48"/>
      <c r="AD25" s="367" t="s">
        <v>53</v>
      </c>
      <c r="AE25" s="355">
        <v>8200134</v>
      </c>
      <c r="AF25" s="93" t="s">
        <v>76</v>
      </c>
      <c r="AG25" s="100">
        <v>0</v>
      </c>
      <c r="AH25" s="106" t="s">
        <v>77</v>
      </c>
      <c r="AI25" s="107">
        <f>AI24+AG26+AG25</f>
        <v>0</v>
      </c>
      <c r="AJ25" s="351"/>
    </row>
    <row r="26" spans="1:42" ht="30" customHeight="1" x14ac:dyDescent="0.2">
      <c r="B26" s="339"/>
      <c r="C26" s="341"/>
      <c r="D26" s="343"/>
      <c r="E26" s="352"/>
      <c r="F26" s="51" t="s">
        <v>41</v>
      </c>
      <c r="G26" s="128" t="s">
        <v>186</v>
      </c>
      <c r="H26" s="417"/>
      <c r="I26" s="378"/>
      <c r="J26" s="380"/>
      <c r="K26" s="53" t="s">
        <v>43</v>
      </c>
      <c r="L26" s="127"/>
      <c r="M26" s="55" t="s">
        <v>48</v>
      </c>
      <c r="N26" s="56"/>
      <c r="O26" s="354"/>
      <c r="P26" s="356"/>
      <c r="Q26" s="95" t="s">
        <v>78</v>
      </c>
      <c r="R26" s="87"/>
      <c r="S26" s="358"/>
      <c r="T26" s="360"/>
      <c r="U26" s="103" t="s">
        <v>45</v>
      </c>
      <c r="V26" s="369">
        <f>V24*V25</f>
        <v>0</v>
      </c>
      <c r="W26" s="370"/>
      <c r="X26" s="364"/>
      <c r="Y26" s="366"/>
      <c r="Z26" s="59" t="s">
        <v>58</v>
      </c>
      <c r="AA26" s="60"/>
      <c r="AB26" s="57" t="s">
        <v>94</v>
      </c>
      <c r="AC26" s="58"/>
      <c r="AD26" s="368"/>
      <c r="AE26" s="356"/>
      <c r="AF26" s="95" t="s">
        <v>78</v>
      </c>
      <c r="AG26" s="101"/>
      <c r="AH26" s="105" t="s">
        <v>96</v>
      </c>
      <c r="AI26" s="108">
        <f>T25-AI25</f>
        <v>6937.1169999999993</v>
      </c>
      <c r="AJ26" s="352"/>
    </row>
    <row r="27" spans="1:42" s="205" customFormat="1" ht="30" customHeight="1" x14ac:dyDescent="0.2">
      <c r="A27" s="10"/>
      <c r="B27" s="465" t="s">
        <v>30</v>
      </c>
      <c r="C27" s="460" t="s">
        <v>0</v>
      </c>
      <c r="D27" s="462" t="s">
        <v>79</v>
      </c>
      <c r="E27" s="464" t="s">
        <v>126</v>
      </c>
      <c r="F27" s="179" t="s">
        <v>39</v>
      </c>
      <c r="G27" s="180" t="s">
        <v>185</v>
      </c>
      <c r="H27" s="436"/>
      <c r="I27" s="439">
        <v>53</v>
      </c>
      <c r="J27" s="441" t="s">
        <v>118</v>
      </c>
      <c r="K27" s="181" t="s">
        <v>39</v>
      </c>
      <c r="L27" s="182" t="s">
        <v>286</v>
      </c>
      <c r="M27" s="183" t="s">
        <v>91</v>
      </c>
      <c r="N27" s="184"/>
      <c r="O27" s="185" t="s">
        <v>49</v>
      </c>
      <c r="P27" s="186"/>
      <c r="Q27" s="187" t="s">
        <v>75</v>
      </c>
      <c r="R27" s="188">
        <v>127.5</v>
      </c>
      <c r="S27" s="189" t="s">
        <v>19</v>
      </c>
      <c r="T27" s="190">
        <f>SUM(R28:R29)/10</f>
        <v>675.75</v>
      </c>
      <c r="U27" s="191" t="s">
        <v>44</v>
      </c>
      <c r="V27" s="192"/>
      <c r="W27" s="193"/>
      <c r="X27" s="194" t="s">
        <v>47</v>
      </c>
      <c r="Y27" s="195"/>
      <c r="Z27" s="196" t="s">
        <v>56</v>
      </c>
      <c r="AA27" s="197"/>
      <c r="AB27" s="198" t="s">
        <v>92</v>
      </c>
      <c r="AC27" s="199"/>
      <c r="AD27" s="200" t="s">
        <v>52</v>
      </c>
      <c r="AE27" s="201"/>
      <c r="AF27" s="202" t="s">
        <v>89</v>
      </c>
      <c r="AG27" s="203"/>
      <c r="AH27" s="189" t="s">
        <v>19</v>
      </c>
      <c r="AI27" s="204">
        <f>(AG28+AG29)/10</f>
        <v>0</v>
      </c>
      <c r="AJ27" s="443" t="s">
        <v>123</v>
      </c>
      <c r="AL27" s="206"/>
      <c r="AM27" s="206"/>
      <c r="AN27" s="206"/>
      <c r="AO27" s="206"/>
      <c r="AP27" s="206"/>
    </row>
    <row r="28" spans="1:42" s="205" customFormat="1" ht="30" customHeight="1" x14ac:dyDescent="0.2">
      <c r="A28" s="10"/>
      <c r="B28" s="465"/>
      <c r="C28" s="460"/>
      <c r="D28" s="462"/>
      <c r="E28" s="444"/>
      <c r="F28" s="207" t="s">
        <v>40</v>
      </c>
      <c r="G28" s="208"/>
      <c r="H28" s="437"/>
      <c r="I28" s="439"/>
      <c r="J28" s="441"/>
      <c r="K28" s="209" t="s">
        <v>42</v>
      </c>
      <c r="L28" s="210"/>
      <c r="M28" s="211" t="s">
        <v>92</v>
      </c>
      <c r="N28" s="212"/>
      <c r="O28" s="418" t="s">
        <v>50</v>
      </c>
      <c r="P28" s="420"/>
      <c r="Q28" s="213" t="s">
        <v>76</v>
      </c>
      <c r="R28" s="203">
        <f>R27*I27</f>
        <v>6757.5</v>
      </c>
      <c r="S28" s="422" t="s">
        <v>77</v>
      </c>
      <c r="T28" s="424">
        <f>T27+R29+R28</f>
        <v>7433.25</v>
      </c>
      <c r="U28" s="214" t="s">
        <v>46</v>
      </c>
      <c r="V28" s="426"/>
      <c r="W28" s="427"/>
      <c r="X28" s="428" t="s">
        <v>51</v>
      </c>
      <c r="Y28" s="430"/>
      <c r="Z28" s="215" t="s">
        <v>57</v>
      </c>
      <c r="AA28" s="216"/>
      <c r="AB28" s="217" t="s">
        <v>95</v>
      </c>
      <c r="AC28" s="218"/>
      <c r="AD28" s="432" t="s">
        <v>53</v>
      </c>
      <c r="AE28" s="420"/>
      <c r="AF28" s="219" t="s">
        <v>76</v>
      </c>
      <c r="AG28" s="220">
        <v>0</v>
      </c>
      <c r="AH28" s="221" t="s">
        <v>77</v>
      </c>
      <c r="AI28" s="222">
        <f>AI27+AG29+AG28</f>
        <v>0</v>
      </c>
      <c r="AJ28" s="444"/>
      <c r="AL28" s="206"/>
      <c r="AM28" s="206"/>
      <c r="AN28" s="206"/>
      <c r="AO28" s="206"/>
      <c r="AP28" s="206"/>
    </row>
    <row r="29" spans="1:42" s="205" customFormat="1" ht="30" customHeight="1" x14ac:dyDescent="0.2">
      <c r="A29" s="10"/>
      <c r="B29" s="466"/>
      <c r="C29" s="461"/>
      <c r="D29" s="463"/>
      <c r="E29" s="445"/>
      <c r="F29" s="223" t="s">
        <v>41</v>
      </c>
      <c r="G29" s="249" t="s">
        <v>287</v>
      </c>
      <c r="H29" s="438"/>
      <c r="I29" s="440"/>
      <c r="J29" s="442"/>
      <c r="K29" s="225" t="s">
        <v>43</v>
      </c>
      <c r="L29" s="250"/>
      <c r="M29" s="227" t="s">
        <v>48</v>
      </c>
      <c r="N29" s="228"/>
      <c r="O29" s="419"/>
      <c r="P29" s="421"/>
      <c r="Q29" s="229" t="s">
        <v>78</v>
      </c>
      <c r="R29" s="230"/>
      <c r="S29" s="423"/>
      <c r="T29" s="425"/>
      <c r="U29" s="231" t="s">
        <v>45</v>
      </c>
      <c r="V29" s="434">
        <f>V27*V28</f>
        <v>0</v>
      </c>
      <c r="W29" s="435"/>
      <c r="X29" s="429"/>
      <c r="Y29" s="431"/>
      <c r="Z29" s="232" t="s">
        <v>58</v>
      </c>
      <c r="AA29" s="233"/>
      <c r="AB29" s="234" t="s">
        <v>94</v>
      </c>
      <c r="AC29" s="235"/>
      <c r="AD29" s="433"/>
      <c r="AE29" s="421"/>
      <c r="AF29" s="229" t="s">
        <v>78</v>
      </c>
      <c r="AG29" s="236"/>
      <c r="AH29" s="237" t="s">
        <v>96</v>
      </c>
      <c r="AI29" s="238">
        <f>T28-AI28</f>
        <v>7433.25</v>
      </c>
      <c r="AJ29" s="445"/>
      <c r="AL29" s="206"/>
      <c r="AM29" s="206"/>
      <c r="AN29" s="206"/>
      <c r="AO29" s="206"/>
      <c r="AP29" s="206"/>
    </row>
    <row r="30" spans="1:42" ht="29.45" customHeight="1" x14ac:dyDescent="0.2"/>
    <row r="31" spans="1:42" ht="30" customHeight="1" x14ac:dyDescent="0.2">
      <c r="B31" s="414" t="s">
        <v>114</v>
      </c>
      <c r="C31" s="414"/>
      <c r="D31" s="414"/>
      <c r="E31" s="414"/>
      <c r="F31" s="414"/>
      <c r="G31" s="414"/>
      <c r="H31" s="414"/>
      <c r="I31" s="414"/>
      <c r="J31" s="414"/>
      <c r="K31" s="414"/>
      <c r="L31" s="414"/>
      <c r="M31" s="414"/>
      <c r="N31" s="414"/>
      <c r="O31" s="414"/>
      <c r="P31" s="414"/>
      <c r="Q31" s="414"/>
      <c r="R31" s="414"/>
      <c r="S31" s="414"/>
      <c r="T31" s="414"/>
      <c r="U31" s="414"/>
      <c r="V31" s="414"/>
      <c r="W31" s="414"/>
      <c r="X31" s="414"/>
      <c r="Y31" s="414"/>
      <c r="Z31" s="414"/>
      <c r="AA31" s="414"/>
      <c r="AB31" s="414"/>
      <c r="AC31" s="414"/>
      <c r="AD31" s="414"/>
      <c r="AE31" s="414"/>
      <c r="AF31" s="414"/>
      <c r="AG31" s="414"/>
      <c r="AH31" s="414"/>
      <c r="AI31" s="414"/>
      <c r="AJ31" s="414"/>
    </row>
    <row r="32" spans="1:42" ht="30" customHeight="1" x14ac:dyDescent="0.2">
      <c r="B32" s="414" t="s">
        <v>117</v>
      </c>
      <c r="C32" s="414"/>
      <c r="D32" s="414"/>
      <c r="E32" s="414"/>
      <c r="F32" s="414"/>
      <c r="G32" s="414"/>
      <c r="H32" s="414"/>
      <c r="I32" s="414"/>
      <c r="J32" s="414"/>
      <c r="K32" s="414"/>
      <c r="L32" s="414"/>
      <c r="M32" s="414"/>
      <c r="N32" s="414"/>
      <c r="O32" s="414"/>
      <c r="P32" s="414"/>
      <c r="Q32" s="414"/>
      <c r="R32" s="414"/>
      <c r="S32" s="414"/>
      <c r="T32" s="414"/>
      <c r="U32" s="414"/>
      <c r="V32" s="414"/>
      <c r="W32" s="414"/>
      <c r="X32" s="414"/>
      <c r="Y32" s="414"/>
      <c r="Z32" s="414"/>
      <c r="AA32" s="414"/>
      <c r="AB32" s="414"/>
      <c r="AC32" s="414"/>
      <c r="AD32" s="414"/>
      <c r="AE32" s="414"/>
      <c r="AF32" s="414"/>
      <c r="AG32" s="414"/>
      <c r="AH32" s="414"/>
      <c r="AI32" s="414"/>
      <c r="AJ32" s="414"/>
    </row>
    <row r="33" spans="1:42" ht="30" customHeight="1" x14ac:dyDescent="0.2">
      <c r="B33" s="338" t="s">
        <v>30</v>
      </c>
      <c r="C33" s="340" t="s">
        <v>0</v>
      </c>
      <c r="D33" s="342" t="s">
        <v>79</v>
      </c>
      <c r="E33" s="446" t="s">
        <v>134</v>
      </c>
      <c r="F33" s="25" t="s">
        <v>39</v>
      </c>
      <c r="G33" s="26"/>
      <c r="H33" s="415"/>
      <c r="I33" s="377">
        <v>1</v>
      </c>
      <c r="J33" s="379" t="s">
        <v>118</v>
      </c>
      <c r="K33" s="27" t="s">
        <v>39</v>
      </c>
      <c r="L33" s="28" t="s">
        <v>131</v>
      </c>
      <c r="M33" s="32" t="s">
        <v>91</v>
      </c>
      <c r="N33" s="33"/>
      <c r="O33" s="34" t="s">
        <v>49</v>
      </c>
      <c r="P33" s="99"/>
      <c r="Q33" s="98" t="s">
        <v>75</v>
      </c>
      <c r="R33" s="85"/>
      <c r="S33" s="29" t="s">
        <v>19</v>
      </c>
      <c r="T33" s="88">
        <f>SUM(R34:R35)/10</f>
        <v>0</v>
      </c>
      <c r="U33" s="30" t="s">
        <v>44</v>
      </c>
      <c r="V33" s="31"/>
      <c r="W33" s="2"/>
      <c r="X33" s="35" t="s">
        <v>47</v>
      </c>
      <c r="Y33" s="36"/>
      <c r="Z33" s="41" t="s">
        <v>56</v>
      </c>
      <c r="AA33" s="24"/>
      <c r="AB33" s="37" t="s">
        <v>92</v>
      </c>
      <c r="AC33" s="38"/>
      <c r="AD33" s="39" t="s">
        <v>52</v>
      </c>
      <c r="AE33" s="40"/>
      <c r="AF33" s="92" t="s">
        <v>89</v>
      </c>
      <c r="AG33" s="86"/>
      <c r="AH33" s="29" t="s">
        <v>19</v>
      </c>
      <c r="AI33" s="104">
        <f>(AG34+AG35)/10</f>
        <v>0</v>
      </c>
      <c r="AJ33" s="350"/>
    </row>
    <row r="34" spans="1:42" ht="30" customHeight="1" x14ac:dyDescent="0.2">
      <c r="B34" s="338"/>
      <c r="C34" s="340"/>
      <c r="D34" s="342"/>
      <c r="E34" s="446"/>
      <c r="F34" s="42" t="s">
        <v>40</v>
      </c>
      <c r="G34" s="3"/>
      <c r="H34" s="416"/>
      <c r="I34" s="377"/>
      <c r="J34" s="379"/>
      <c r="K34" s="43" t="s">
        <v>42</v>
      </c>
      <c r="L34" s="44" t="s">
        <v>132</v>
      </c>
      <c r="M34" s="45" t="s">
        <v>92</v>
      </c>
      <c r="N34" s="46"/>
      <c r="O34" s="353" t="s">
        <v>50</v>
      </c>
      <c r="P34" s="355"/>
      <c r="Q34" s="94" t="s">
        <v>76</v>
      </c>
      <c r="R34" s="86">
        <f>R33*I33</f>
        <v>0</v>
      </c>
      <c r="S34" s="357" t="s">
        <v>77</v>
      </c>
      <c r="T34" s="359">
        <f>T33+R35+R34</f>
        <v>0</v>
      </c>
      <c r="U34" s="102" t="s">
        <v>46</v>
      </c>
      <c r="V34" s="361"/>
      <c r="W34" s="362"/>
      <c r="X34" s="363" t="s">
        <v>51</v>
      </c>
      <c r="Y34" s="365"/>
      <c r="Z34" s="49" t="s">
        <v>57</v>
      </c>
      <c r="AA34" s="50"/>
      <c r="AB34" s="47" t="s">
        <v>95</v>
      </c>
      <c r="AC34" s="48"/>
      <c r="AD34" s="367" t="s">
        <v>53</v>
      </c>
      <c r="AE34" s="355"/>
      <c r="AF34" s="93" t="s">
        <v>76</v>
      </c>
      <c r="AG34" s="100">
        <v>0</v>
      </c>
      <c r="AH34" s="106" t="s">
        <v>77</v>
      </c>
      <c r="AI34" s="107">
        <f>AI33+AG35+AG34</f>
        <v>0</v>
      </c>
      <c r="AJ34" s="351"/>
    </row>
    <row r="35" spans="1:42" ht="30" customHeight="1" x14ac:dyDescent="0.2">
      <c r="B35" s="339"/>
      <c r="C35" s="341"/>
      <c r="D35" s="343"/>
      <c r="E35" s="447"/>
      <c r="F35" s="51" t="s">
        <v>41</v>
      </c>
      <c r="G35" s="52"/>
      <c r="H35" s="417"/>
      <c r="I35" s="378"/>
      <c r="J35" s="380"/>
      <c r="K35" s="53" t="s">
        <v>43</v>
      </c>
      <c r="L35" s="127" t="s">
        <v>133</v>
      </c>
      <c r="M35" s="55" t="s">
        <v>48</v>
      </c>
      <c r="N35" s="56"/>
      <c r="O35" s="354"/>
      <c r="P35" s="356"/>
      <c r="Q35" s="95" t="s">
        <v>78</v>
      </c>
      <c r="R35" s="87"/>
      <c r="S35" s="358"/>
      <c r="T35" s="360"/>
      <c r="U35" s="103" t="s">
        <v>45</v>
      </c>
      <c r="V35" s="369">
        <f>V33*V34</f>
        <v>0</v>
      </c>
      <c r="W35" s="370"/>
      <c r="X35" s="364"/>
      <c r="Y35" s="366"/>
      <c r="Z35" s="59" t="s">
        <v>58</v>
      </c>
      <c r="AA35" s="60"/>
      <c r="AB35" s="57" t="s">
        <v>94</v>
      </c>
      <c r="AC35" s="58"/>
      <c r="AD35" s="368"/>
      <c r="AE35" s="356"/>
      <c r="AF35" s="95" t="s">
        <v>78</v>
      </c>
      <c r="AG35" s="101"/>
      <c r="AH35" s="105" t="s">
        <v>96</v>
      </c>
      <c r="AI35" s="108">
        <f>T34-AI34</f>
        <v>0</v>
      </c>
      <c r="AJ35" s="352"/>
    </row>
    <row r="36" spans="1:42" ht="29.45" customHeight="1" x14ac:dyDescent="0.2"/>
    <row r="37" spans="1:42" ht="30" customHeight="1" x14ac:dyDescent="0.2">
      <c r="B37" s="414" t="s">
        <v>115</v>
      </c>
      <c r="C37" s="414"/>
      <c r="D37" s="414"/>
      <c r="E37" s="414"/>
      <c r="F37" s="414"/>
      <c r="G37" s="414"/>
      <c r="H37" s="414"/>
      <c r="I37" s="414"/>
      <c r="J37" s="414"/>
      <c r="K37" s="414"/>
      <c r="L37" s="414"/>
      <c r="M37" s="414"/>
      <c r="N37" s="414"/>
      <c r="O37" s="414"/>
      <c r="P37" s="414"/>
      <c r="Q37" s="414"/>
      <c r="R37" s="414"/>
      <c r="S37" s="414"/>
      <c r="T37" s="414"/>
      <c r="U37" s="414"/>
      <c r="V37" s="414"/>
      <c r="W37" s="414"/>
      <c r="X37" s="414"/>
      <c r="Y37" s="414"/>
      <c r="Z37" s="414"/>
      <c r="AA37" s="414"/>
      <c r="AB37" s="414"/>
      <c r="AC37" s="414"/>
      <c r="AD37" s="414"/>
      <c r="AE37" s="414"/>
      <c r="AF37" s="414"/>
      <c r="AG37" s="414"/>
      <c r="AH37" s="414"/>
      <c r="AI37" s="414"/>
      <c r="AJ37" s="414"/>
    </row>
    <row r="38" spans="1:42" ht="30" customHeight="1" x14ac:dyDescent="0.2">
      <c r="B38" s="414" t="s">
        <v>116</v>
      </c>
      <c r="C38" s="414"/>
      <c r="D38" s="414"/>
      <c r="E38" s="414"/>
      <c r="F38" s="414"/>
      <c r="G38" s="414"/>
      <c r="H38" s="414"/>
      <c r="I38" s="414"/>
      <c r="J38" s="414"/>
      <c r="K38" s="414"/>
      <c r="L38" s="414"/>
      <c r="M38" s="414"/>
      <c r="N38" s="414"/>
      <c r="O38" s="414"/>
      <c r="P38" s="414"/>
      <c r="Q38" s="414"/>
      <c r="R38" s="414"/>
      <c r="S38" s="414"/>
      <c r="T38" s="414"/>
      <c r="U38" s="414"/>
      <c r="V38" s="414"/>
      <c r="W38" s="414"/>
      <c r="X38" s="414"/>
      <c r="Y38" s="414"/>
      <c r="Z38" s="414"/>
      <c r="AA38" s="414"/>
      <c r="AB38" s="414"/>
      <c r="AC38" s="414"/>
      <c r="AD38" s="414"/>
      <c r="AE38" s="414"/>
      <c r="AF38" s="414"/>
      <c r="AG38" s="414"/>
      <c r="AH38" s="414"/>
      <c r="AI38" s="414"/>
      <c r="AJ38" s="414"/>
    </row>
    <row r="39" spans="1:42" ht="30" customHeight="1" x14ac:dyDescent="0.2">
      <c r="B39" s="338" t="s">
        <v>34</v>
      </c>
      <c r="C39" s="340" t="s">
        <v>0</v>
      </c>
      <c r="D39" s="342" t="s">
        <v>2</v>
      </c>
      <c r="E39" s="371" t="s">
        <v>124</v>
      </c>
      <c r="F39" s="25" t="s">
        <v>39</v>
      </c>
      <c r="G39" s="26" t="s">
        <v>139</v>
      </c>
      <c r="H39" s="415"/>
      <c r="I39" s="346">
        <v>555</v>
      </c>
      <c r="J39" s="348" t="s">
        <v>119</v>
      </c>
      <c r="K39" s="27" t="s">
        <v>39</v>
      </c>
      <c r="L39" s="28" t="s">
        <v>182</v>
      </c>
      <c r="M39" s="32" t="s">
        <v>91</v>
      </c>
      <c r="N39" s="33"/>
      <c r="O39" s="34" t="s">
        <v>49</v>
      </c>
      <c r="P39" s="99"/>
      <c r="Q39" s="98" t="s">
        <v>75</v>
      </c>
      <c r="R39" s="85">
        <v>42</v>
      </c>
      <c r="S39" s="29" t="s">
        <v>19</v>
      </c>
      <c r="T39" s="88">
        <f>SUM(R40:R41)/10</f>
        <v>2381</v>
      </c>
      <c r="U39" s="30" t="s">
        <v>44</v>
      </c>
      <c r="V39" s="31"/>
      <c r="W39" s="2"/>
      <c r="X39" s="35" t="s">
        <v>47</v>
      </c>
      <c r="Y39" s="36"/>
      <c r="Z39" s="41" t="s">
        <v>56</v>
      </c>
      <c r="AA39" s="24"/>
      <c r="AB39" s="37" t="s">
        <v>92</v>
      </c>
      <c r="AC39" s="38"/>
      <c r="AD39" s="39" t="s">
        <v>52</v>
      </c>
      <c r="AE39" s="40"/>
      <c r="AF39" s="92" t="s">
        <v>89</v>
      </c>
      <c r="AG39" s="86"/>
      <c r="AH39" s="29" t="s">
        <v>19</v>
      </c>
      <c r="AI39" s="104">
        <f>(AG40+AG41)/10</f>
        <v>0</v>
      </c>
      <c r="AJ39" s="350"/>
    </row>
    <row r="40" spans="1:42" ht="30" customHeight="1" x14ac:dyDescent="0.2">
      <c r="B40" s="338"/>
      <c r="C40" s="340"/>
      <c r="D40" s="342"/>
      <c r="E40" s="351"/>
      <c r="F40" s="42" t="s">
        <v>40</v>
      </c>
      <c r="G40" s="3">
        <v>940</v>
      </c>
      <c r="H40" s="416"/>
      <c r="I40" s="346"/>
      <c r="J40" s="348"/>
      <c r="K40" s="43" t="s">
        <v>42</v>
      </c>
      <c r="L40" s="44" t="s">
        <v>183</v>
      </c>
      <c r="M40" s="45" t="s">
        <v>92</v>
      </c>
      <c r="N40" s="46"/>
      <c r="O40" s="353" t="s">
        <v>50</v>
      </c>
      <c r="P40" s="355"/>
      <c r="Q40" s="94" t="s">
        <v>76</v>
      </c>
      <c r="R40" s="86">
        <f>R39*I39</f>
        <v>23310</v>
      </c>
      <c r="S40" s="357" t="s">
        <v>77</v>
      </c>
      <c r="T40" s="359">
        <f>T39+R41+R40</f>
        <v>26191</v>
      </c>
      <c r="U40" s="102" t="s">
        <v>46</v>
      </c>
      <c r="V40" s="361"/>
      <c r="W40" s="362"/>
      <c r="X40" s="363" t="s">
        <v>51</v>
      </c>
      <c r="Y40" s="365"/>
      <c r="Z40" s="49" t="s">
        <v>57</v>
      </c>
      <c r="AA40" s="50"/>
      <c r="AB40" s="47" t="s">
        <v>95</v>
      </c>
      <c r="AC40" s="48"/>
      <c r="AD40" s="367" t="s">
        <v>53</v>
      </c>
      <c r="AE40" s="355"/>
      <c r="AF40" s="93" t="s">
        <v>76</v>
      </c>
      <c r="AG40" s="100">
        <v>0</v>
      </c>
      <c r="AH40" s="106" t="s">
        <v>77</v>
      </c>
      <c r="AI40" s="107">
        <f>AI39+AG41+AG40</f>
        <v>0</v>
      </c>
      <c r="AJ40" s="351"/>
    </row>
    <row r="41" spans="1:42" ht="30" customHeight="1" x14ac:dyDescent="0.25">
      <c r="B41" s="339"/>
      <c r="C41" s="341"/>
      <c r="D41" s="343"/>
      <c r="E41" s="352"/>
      <c r="F41" s="51" t="s">
        <v>41</v>
      </c>
      <c r="G41" s="52" t="s">
        <v>138</v>
      </c>
      <c r="H41" s="417"/>
      <c r="I41" s="347"/>
      <c r="J41" s="349"/>
      <c r="K41" s="53" t="s">
        <v>43</v>
      </c>
      <c r="L41" s="140" t="s">
        <v>184</v>
      </c>
      <c r="M41" s="55" t="s">
        <v>48</v>
      </c>
      <c r="N41" s="56"/>
      <c r="O41" s="354"/>
      <c r="P41" s="356"/>
      <c r="Q41" s="95" t="s">
        <v>78</v>
      </c>
      <c r="R41" s="87">
        <v>500</v>
      </c>
      <c r="S41" s="358"/>
      <c r="T41" s="360"/>
      <c r="U41" s="103" t="s">
        <v>45</v>
      </c>
      <c r="V41" s="369">
        <f>V39*V40</f>
        <v>0</v>
      </c>
      <c r="W41" s="370"/>
      <c r="X41" s="364"/>
      <c r="Y41" s="366"/>
      <c r="Z41" s="59" t="s">
        <v>58</v>
      </c>
      <c r="AA41" s="60"/>
      <c r="AB41" s="57" t="s">
        <v>94</v>
      </c>
      <c r="AC41" s="58"/>
      <c r="AD41" s="368"/>
      <c r="AE41" s="356"/>
      <c r="AF41" s="95" t="s">
        <v>78</v>
      </c>
      <c r="AG41" s="101"/>
      <c r="AH41" s="105" t="s">
        <v>96</v>
      </c>
      <c r="AI41" s="108">
        <f>T40-AI40</f>
        <v>26191</v>
      </c>
      <c r="AJ41" s="352"/>
    </row>
    <row r="42" spans="1:42" s="205" customFormat="1" ht="30" customHeight="1" x14ac:dyDescent="0.2">
      <c r="A42" s="10"/>
      <c r="B42" s="465" t="s">
        <v>31</v>
      </c>
      <c r="C42" s="460" t="s">
        <v>0</v>
      </c>
      <c r="D42" s="462" t="s">
        <v>79</v>
      </c>
      <c r="E42" s="464" t="s">
        <v>124</v>
      </c>
      <c r="F42" s="179" t="s">
        <v>39</v>
      </c>
      <c r="G42" s="180" t="s">
        <v>139</v>
      </c>
      <c r="H42" s="436"/>
      <c r="I42" s="467">
        <v>525</v>
      </c>
      <c r="J42" s="469" t="s">
        <v>119</v>
      </c>
      <c r="K42" s="181" t="s">
        <v>39</v>
      </c>
      <c r="L42" s="182" t="s">
        <v>140</v>
      </c>
      <c r="M42" s="183" t="s">
        <v>91</v>
      </c>
      <c r="N42" s="184"/>
      <c r="O42" s="185" t="s">
        <v>49</v>
      </c>
      <c r="P42" s="186"/>
      <c r="Q42" s="187" t="s">
        <v>75</v>
      </c>
      <c r="R42" s="188"/>
      <c r="S42" s="189" t="s">
        <v>19</v>
      </c>
      <c r="T42" s="190">
        <f>SUM(R43:R44)/10</f>
        <v>0</v>
      </c>
      <c r="U42" s="191" t="s">
        <v>44</v>
      </c>
      <c r="V42" s="192"/>
      <c r="W42" s="193"/>
      <c r="X42" s="194" t="s">
        <v>47</v>
      </c>
      <c r="Y42" s="195"/>
      <c r="Z42" s="196" t="s">
        <v>56</v>
      </c>
      <c r="AA42" s="197"/>
      <c r="AB42" s="198" t="s">
        <v>92</v>
      </c>
      <c r="AC42" s="199"/>
      <c r="AD42" s="200" t="s">
        <v>52</v>
      </c>
      <c r="AE42" s="201"/>
      <c r="AF42" s="202" t="s">
        <v>89</v>
      </c>
      <c r="AG42" s="203"/>
      <c r="AH42" s="189" t="s">
        <v>19</v>
      </c>
      <c r="AI42" s="204">
        <f>(AG43+AG44)/10</f>
        <v>0</v>
      </c>
      <c r="AJ42" s="443"/>
      <c r="AL42" s="206"/>
      <c r="AM42" s="206"/>
      <c r="AN42" s="206"/>
      <c r="AO42" s="206"/>
      <c r="AP42" s="206"/>
    </row>
    <row r="43" spans="1:42" s="205" customFormat="1" ht="30" customHeight="1" x14ac:dyDescent="0.2">
      <c r="A43" s="10"/>
      <c r="B43" s="465"/>
      <c r="C43" s="460"/>
      <c r="D43" s="462"/>
      <c r="E43" s="444"/>
      <c r="F43" s="207" t="s">
        <v>40</v>
      </c>
      <c r="G43" s="208">
        <v>940</v>
      </c>
      <c r="H43" s="437"/>
      <c r="I43" s="467"/>
      <c r="J43" s="469"/>
      <c r="K43" s="209" t="s">
        <v>42</v>
      </c>
      <c r="L43" s="210"/>
      <c r="M43" s="211" t="s">
        <v>92</v>
      </c>
      <c r="N43" s="212"/>
      <c r="O43" s="418" t="s">
        <v>50</v>
      </c>
      <c r="P43" s="420"/>
      <c r="Q43" s="213" t="s">
        <v>76</v>
      </c>
      <c r="R43" s="203">
        <f>R42*I42</f>
        <v>0</v>
      </c>
      <c r="S43" s="422" t="s">
        <v>77</v>
      </c>
      <c r="T43" s="424">
        <f>T42+R44+R43</f>
        <v>0</v>
      </c>
      <c r="U43" s="214" t="s">
        <v>46</v>
      </c>
      <c r="V43" s="426"/>
      <c r="W43" s="427"/>
      <c r="X43" s="428" t="s">
        <v>51</v>
      </c>
      <c r="Y43" s="430"/>
      <c r="Z43" s="215" t="s">
        <v>57</v>
      </c>
      <c r="AA43" s="216"/>
      <c r="AB43" s="217" t="s">
        <v>95</v>
      </c>
      <c r="AC43" s="218"/>
      <c r="AD43" s="432" t="s">
        <v>53</v>
      </c>
      <c r="AE43" s="420"/>
      <c r="AF43" s="219" t="s">
        <v>76</v>
      </c>
      <c r="AG43" s="220">
        <v>0</v>
      </c>
      <c r="AH43" s="221" t="s">
        <v>77</v>
      </c>
      <c r="AI43" s="222">
        <f>AI42+AG44+AG43</f>
        <v>0</v>
      </c>
      <c r="AJ43" s="444"/>
      <c r="AL43" s="206"/>
      <c r="AM43" s="206"/>
      <c r="AN43" s="206"/>
      <c r="AO43" s="206"/>
      <c r="AP43" s="206"/>
    </row>
    <row r="44" spans="1:42" s="205" customFormat="1" ht="30" customHeight="1" x14ac:dyDescent="0.2">
      <c r="A44" s="10"/>
      <c r="B44" s="466"/>
      <c r="C44" s="461"/>
      <c r="D44" s="463"/>
      <c r="E44" s="445"/>
      <c r="F44" s="223" t="s">
        <v>41</v>
      </c>
      <c r="G44" s="224" t="s">
        <v>138</v>
      </c>
      <c r="H44" s="438"/>
      <c r="I44" s="468"/>
      <c r="J44" s="470"/>
      <c r="K44" s="225" t="s">
        <v>43</v>
      </c>
      <c r="L44" s="226"/>
      <c r="M44" s="227" t="s">
        <v>48</v>
      </c>
      <c r="N44" s="228"/>
      <c r="O44" s="419"/>
      <c r="P44" s="421"/>
      <c r="Q44" s="229" t="s">
        <v>78</v>
      </c>
      <c r="R44" s="230"/>
      <c r="S44" s="423"/>
      <c r="T44" s="425"/>
      <c r="U44" s="231" t="s">
        <v>45</v>
      </c>
      <c r="V44" s="434">
        <f>V42*V43</f>
        <v>0</v>
      </c>
      <c r="W44" s="435"/>
      <c r="X44" s="429"/>
      <c r="Y44" s="431"/>
      <c r="Z44" s="232" t="s">
        <v>58</v>
      </c>
      <c r="AA44" s="233"/>
      <c r="AB44" s="234" t="s">
        <v>94</v>
      </c>
      <c r="AC44" s="235"/>
      <c r="AD44" s="433"/>
      <c r="AE44" s="421"/>
      <c r="AF44" s="229" t="s">
        <v>78</v>
      </c>
      <c r="AG44" s="236"/>
      <c r="AH44" s="237" t="s">
        <v>96</v>
      </c>
      <c r="AI44" s="238">
        <f>T43-AI43</f>
        <v>0</v>
      </c>
      <c r="AJ44" s="445"/>
      <c r="AL44" s="206"/>
      <c r="AM44" s="206"/>
      <c r="AN44" s="206"/>
      <c r="AO44" s="206"/>
      <c r="AP44" s="206"/>
    </row>
    <row r="45" spans="1:42" s="205" customFormat="1" ht="30" customHeight="1" x14ac:dyDescent="0.2">
      <c r="A45" s="10"/>
      <c r="B45" s="465" t="s">
        <v>24</v>
      </c>
      <c r="C45" s="460" t="s">
        <v>0</v>
      </c>
      <c r="D45" s="462" t="s">
        <v>79</v>
      </c>
      <c r="E45" s="464" t="s">
        <v>124</v>
      </c>
      <c r="F45" s="179" t="s">
        <v>39</v>
      </c>
      <c r="G45" s="180" t="s">
        <v>139</v>
      </c>
      <c r="H45" s="436"/>
      <c r="I45" s="467">
        <v>525</v>
      </c>
      <c r="J45" s="469" t="s">
        <v>119</v>
      </c>
      <c r="K45" s="181" t="s">
        <v>39</v>
      </c>
      <c r="L45" s="182" t="s">
        <v>125</v>
      </c>
      <c r="M45" s="183" t="s">
        <v>91</v>
      </c>
      <c r="N45" s="184"/>
      <c r="O45" s="185" t="s">
        <v>49</v>
      </c>
      <c r="P45" s="186"/>
      <c r="Q45" s="187" t="s">
        <v>75</v>
      </c>
      <c r="R45" s="188"/>
      <c r="S45" s="189" t="s">
        <v>19</v>
      </c>
      <c r="T45" s="190">
        <f>SUM(R46:R47)/10</f>
        <v>0</v>
      </c>
      <c r="U45" s="191" t="s">
        <v>44</v>
      </c>
      <c r="V45" s="192"/>
      <c r="W45" s="193"/>
      <c r="X45" s="194" t="s">
        <v>47</v>
      </c>
      <c r="Y45" s="195"/>
      <c r="Z45" s="196" t="s">
        <v>56</v>
      </c>
      <c r="AA45" s="197"/>
      <c r="AB45" s="198" t="s">
        <v>92</v>
      </c>
      <c r="AC45" s="199"/>
      <c r="AD45" s="200" t="s">
        <v>52</v>
      </c>
      <c r="AE45" s="201"/>
      <c r="AF45" s="202" t="s">
        <v>89</v>
      </c>
      <c r="AG45" s="203"/>
      <c r="AH45" s="189" t="s">
        <v>19</v>
      </c>
      <c r="AI45" s="204">
        <f>(AG46+AG47)/10</f>
        <v>0</v>
      </c>
      <c r="AJ45" s="443"/>
      <c r="AL45" s="206"/>
      <c r="AM45" s="206"/>
      <c r="AN45" s="206"/>
      <c r="AO45" s="206"/>
      <c r="AP45" s="206"/>
    </row>
    <row r="46" spans="1:42" s="205" customFormat="1" ht="30" customHeight="1" x14ac:dyDescent="0.2">
      <c r="A46" s="10"/>
      <c r="B46" s="465"/>
      <c r="C46" s="460"/>
      <c r="D46" s="462"/>
      <c r="E46" s="444"/>
      <c r="F46" s="207" t="s">
        <v>40</v>
      </c>
      <c r="G46" s="208">
        <v>940</v>
      </c>
      <c r="H46" s="437"/>
      <c r="I46" s="467"/>
      <c r="J46" s="469"/>
      <c r="K46" s="209" t="s">
        <v>42</v>
      </c>
      <c r="L46" s="210"/>
      <c r="M46" s="211" t="s">
        <v>92</v>
      </c>
      <c r="N46" s="212"/>
      <c r="O46" s="418" t="s">
        <v>50</v>
      </c>
      <c r="P46" s="420"/>
      <c r="Q46" s="213" t="s">
        <v>76</v>
      </c>
      <c r="R46" s="203">
        <f>R45*I45</f>
        <v>0</v>
      </c>
      <c r="S46" s="422" t="s">
        <v>77</v>
      </c>
      <c r="T46" s="424">
        <f>T45+R47+R46</f>
        <v>0</v>
      </c>
      <c r="U46" s="214" t="s">
        <v>46</v>
      </c>
      <c r="V46" s="426"/>
      <c r="W46" s="427"/>
      <c r="X46" s="428" t="s">
        <v>51</v>
      </c>
      <c r="Y46" s="430"/>
      <c r="Z46" s="215" t="s">
        <v>57</v>
      </c>
      <c r="AA46" s="216"/>
      <c r="AB46" s="217" t="s">
        <v>95</v>
      </c>
      <c r="AC46" s="218"/>
      <c r="AD46" s="432" t="s">
        <v>53</v>
      </c>
      <c r="AE46" s="420"/>
      <c r="AF46" s="219" t="s">
        <v>76</v>
      </c>
      <c r="AG46" s="220">
        <v>0</v>
      </c>
      <c r="AH46" s="221" t="s">
        <v>77</v>
      </c>
      <c r="AI46" s="222">
        <f>AI45+AG47+AG46</f>
        <v>0</v>
      </c>
      <c r="AJ46" s="444"/>
      <c r="AL46" s="206"/>
      <c r="AM46" s="206"/>
      <c r="AN46" s="206"/>
      <c r="AO46" s="206"/>
      <c r="AP46" s="206"/>
    </row>
    <row r="47" spans="1:42" s="205" customFormat="1" ht="30" customHeight="1" x14ac:dyDescent="0.2">
      <c r="A47" s="10"/>
      <c r="B47" s="466"/>
      <c r="C47" s="461"/>
      <c r="D47" s="463"/>
      <c r="E47" s="445"/>
      <c r="F47" s="223" t="s">
        <v>41</v>
      </c>
      <c r="G47" s="224" t="s">
        <v>138</v>
      </c>
      <c r="H47" s="438"/>
      <c r="I47" s="468"/>
      <c r="J47" s="470"/>
      <c r="K47" s="225" t="s">
        <v>43</v>
      </c>
      <c r="L47" s="226"/>
      <c r="M47" s="227" t="s">
        <v>48</v>
      </c>
      <c r="N47" s="228"/>
      <c r="O47" s="419"/>
      <c r="P47" s="421"/>
      <c r="Q47" s="229" t="s">
        <v>78</v>
      </c>
      <c r="R47" s="230"/>
      <c r="S47" s="423"/>
      <c r="T47" s="425"/>
      <c r="U47" s="231" t="s">
        <v>45</v>
      </c>
      <c r="V47" s="434">
        <f>V45*V46</f>
        <v>0</v>
      </c>
      <c r="W47" s="435"/>
      <c r="X47" s="429"/>
      <c r="Y47" s="431"/>
      <c r="Z47" s="232" t="s">
        <v>58</v>
      </c>
      <c r="AA47" s="233"/>
      <c r="AB47" s="234" t="s">
        <v>94</v>
      </c>
      <c r="AC47" s="235"/>
      <c r="AD47" s="433"/>
      <c r="AE47" s="421"/>
      <c r="AF47" s="229" t="s">
        <v>78</v>
      </c>
      <c r="AG47" s="236"/>
      <c r="AH47" s="237" t="s">
        <v>96</v>
      </c>
      <c r="AI47" s="238">
        <f>T46-AI46</f>
        <v>0</v>
      </c>
      <c r="AJ47" s="445"/>
      <c r="AL47" s="206"/>
      <c r="AM47" s="206"/>
      <c r="AN47" s="206"/>
      <c r="AO47" s="206"/>
      <c r="AP47" s="206"/>
    </row>
    <row r="48" spans="1:42" s="205" customFormat="1" ht="30" customHeight="1" x14ac:dyDescent="0.2">
      <c r="A48" s="10"/>
      <c r="B48" s="465" t="s">
        <v>31</v>
      </c>
      <c r="C48" s="460" t="s">
        <v>0</v>
      </c>
      <c r="D48" s="462" t="s">
        <v>79</v>
      </c>
      <c r="E48" s="464" t="s">
        <v>124</v>
      </c>
      <c r="F48" s="179" t="s">
        <v>39</v>
      </c>
      <c r="G48" s="180" t="s">
        <v>139</v>
      </c>
      <c r="H48" s="436"/>
      <c r="I48" s="467">
        <v>525</v>
      </c>
      <c r="J48" s="469" t="s">
        <v>119</v>
      </c>
      <c r="K48" s="181" t="s">
        <v>39</v>
      </c>
      <c r="L48" s="182" t="s">
        <v>141</v>
      </c>
      <c r="M48" s="183" t="s">
        <v>91</v>
      </c>
      <c r="N48" s="184"/>
      <c r="O48" s="185" t="s">
        <v>49</v>
      </c>
      <c r="P48" s="186"/>
      <c r="Q48" s="187" t="s">
        <v>75</v>
      </c>
      <c r="R48" s="188"/>
      <c r="S48" s="189" t="s">
        <v>19</v>
      </c>
      <c r="T48" s="190">
        <f>SUM(R49:R50)/10</f>
        <v>0</v>
      </c>
      <c r="U48" s="191" t="s">
        <v>44</v>
      </c>
      <c r="V48" s="192"/>
      <c r="W48" s="193"/>
      <c r="X48" s="194" t="s">
        <v>47</v>
      </c>
      <c r="Y48" s="195"/>
      <c r="Z48" s="196" t="s">
        <v>56</v>
      </c>
      <c r="AA48" s="197"/>
      <c r="AB48" s="198" t="s">
        <v>92</v>
      </c>
      <c r="AC48" s="199"/>
      <c r="AD48" s="200" t="s">
        <v>52</v>
      </c>
      <c r="AE48" s="201"/>
      <c r="AF48" s="202" t="s">
        <v>89</v>
      </c>
      <c r="AG48" s="203"/>
      <c r="AH48" s="189" t="s">
        <v>19</v>
      </c>
      <c r="AI48" s="204">
        <f>(AG49+AG50)/10</f>
        <v>0</v>
      </c>
      <c r="AJ48" s="443"/>
      <c r="AL48" s="206"/>
      <c r="AM48" s="206"/>
      <c r="AN48" s="206"/>
      <c r="AO48" s="206"/>
      <c r="AP48" s="206"/>
    </row>
    <row r="49" spans="1:42" s="205" customFormat="1" ht="30" customHeight="1" x14ac:dyDescent="0.2">
      <c r="A49" s="10"/>
      <c r="B49" s="465"/>
      <c r="C49" s="460"/>
      <c r="D49" s="462"/>
      <c r="E49" s="444"/>
      <c r="F49" s="207" t="s">
        <v>40</v>
      </c>
      <c r="G49" s="208">
        <v>940</v>
      </c>
      <c r="H49" s="437"/>
      <c r="I49" s="467"/>
      <c r="J49" s="469"/>
      <c r="K49" s="209" t="s">
        <v>42</v>
      </c>
      <c r="L49" s="210"/>
      <c r="M49" s="211" t="s">
        <v>92</v>
      </c>
      <c r="N49" s="212"/>
      <c r="O49" s="418" t="s">
        <v>50</v>
      </c>
      <c r="P49" s="420"/>
      <c r="Q49" s="213" t="s">
        <v>76</v>
      </c>
      <c r="R49" s="203">
        <f>R48*I48</f>
        <v>0</v>
      </c>
      <c r="S49" s="422" t="s">
        <v>77</v>
      </c>
      <c r="T49" s="424">
        <f>T48+R50+R49</f>
        <v>0</v>
      </c>
      <c r="U49" s="214" t="s">
        <v>46</v>
      </c>
      <c r="V49" s="426"/>
      <c r="W49" s="427"/>
      <c r="X49" s="428" t="s">
        <v>51</v>
      </c>
      <c r="Y49" s="430"/>
      <c r="Z49" s="215" t="s">
        <v>57</v>
      </c>
      <c r="AA49" s="216"/>
      <c r="AB49" s="217" t="s">
        <v>95</v>
      </c>
      <c r="AC49" s="218"/>
      <c r="AD49" s="432" t="s">
        <v>53</v>
      </c>
      <c r="AE49" s="420"/>
      <c r="AF49" s="219" t="s">
        <v>76</v>
      </c>
      <c r="AG49" s="220">
        <v>0</v>
      </c>
      <c r="AH49" s="221" t="s">
        <v>77</v>
      </c>
      <c r="AI49" s="222">
        <f>AI48+AG50+AG49</f>
        <v>0</v>
      </c>
      <c r="AJ49" s="444"/>
      <c r="AL49" s="206"/>
      <c r="AM49" s="206"/>
      <c r="AN49" s="206"/>
      <c r="AO49" s="206"/>
      <c r="AP49" s="206"/>
    </row>
    <row r="50" spans="1:42" s="205" customFormat="1" ht="30" customHeight="1" x14ac:dyDescent="0.2">
      <c r="A50" s="10"/>
      <c r="B50" s="466"/>
      <c r="C50" s="461"/>
      <c r="D50" s="463"/>
      <c r="E50" s="445"/>
      <c r="F50" s="223" t="s">
        <v>41</v>
      </c>
      <c r="G50" s="224" t="s">
        <v>138</v>
      </c>
      <c r="H50" s="438"/>
      <c r="I50" s="468"/>
      <c r="J50" s="470"/>
      <c r="K50" s="225" t="s">
        <v>43</v>
      </c>
      <c r="L50" s="226"/>
      <c r="M50" s="227" t="s">
        <v>48</v>
      </c>
      <c r="N50" s="228"/>
      <c r="O50" s="419"/>
      <c r="P50" s="421"/>
      <c r="Q50" s="229" t="s">
        <v>78</v>
      </c>
      <c r="R50" s="230"/>
      <c r="S50" s="423"/>
      <c r="T50" s="425"/>
      <c r="U50" s="231" t="s">
        <v>45</v>
      </c>
      <c r="V50" s="434">
        <f>V48*V49</f>
        <v>0</v>
      </c>
      <c r="W50" s="435"/>
      <c r="X50" s="429"/>
      <c r="Y50" s="431"/>
      <c r="Z50" s="232" t="s">
        <v>58</v>
      </c>
      <c r="AA50" s="233"/>
      <c r="AB50" s="234" t="s">
        <v>94</v>
      </c>
      <c r="AC50" s="235"/>
      <c r="AD50" s="433"/>
      <c r="AE50" s="421"/>
      <c r="AF50" s="229" t="s">
        <v>78</v>
      </c>
      <c r="AG50" s="236"/>
      <c r="AH50" s="237" t="s">
        <v>96</v>
      </c>
      <c r="AI50" s="238">
        <f>T49-AI49</f>
        <v>0</v>
      </c>
      <c r="AJ50" s="445"/>
      <c r="AL50" s="206"/>
      <c r="AM50" s="206"/>
      <c r="AN50" s="206"/>
      <c r="AO50" s="206"/>
      <c r="AP50" s="206"/>
    </row>
    <row r="51" spans="1:42" ht="30" customHeight="1" x14ac:dyDescent="0.2">
      <c r="B51" s="338" t="s">
        <v>34</v>
      </c>
      <c r="C51" s="340" t="s">
        <v>0</v>
      </c>
      <c r="D51" s="342" t="s">
        <v>7</v>
      </c>
      <c r="E51" s="371" t="s">
        <v>178</v>
      </c>
      <c r="F51" s="25" t="s">
        <v>39</v>
      </c>
      <c r="G51" s="26" t="s">
        <v>179</v>
      </c>
      <c r="H51" s="415" t="e" vm="1">
        <v>#VALUE!</v>
      </c>
      <c r="I51" s="377">
        <v>1</v>
      </c>
      <c r="J51" s="379" t="s">
        <v>119</v>
      </c>
      <c r="K51" s="27" t="s">
        <v>39</v>
      </c>
      <c r="L51" s="28" t="s">
        <v>120</v>
      </c>
      <c r="M51" s="32" t="s">
        <v>91</v>
      </c>
      <c r="N51" s="33"/>
      <c r="O51" s="34" t="s">
        <v>49</v>
      </c>
      <c r="P51" s="99"/>
      <c r="Q51" s="98" t="s">
        <v>75</v>
      </c>
      <c r="R51" s="85">
        <v>382.72</v>
      </c>
      <c r="S51" s="29" t="s">
        <v>19</v>
      </c>
      <c r="T51" s="88">
        <f>SUM(R52:R53)/10</f>
        <v>47.272000000000006</v>
      </c>
      <c r="U51" s="30" t="s">
        <v>44</v>
      </c>
      <c r="V51" s="31"/>
      <c r="W51" s="2"/>
      <c r="X51" s="35" t="s">
        <v>47</v>
      </c>
      <c r="Y51" s="36"/>
      <c r="Z51" s="41" t="s">
        <v>56</v>
      </c>
      <c r="AA51" s="24"/>
      <c r="AB51" s="37" t="s">
        <v>92</v>
      </c>
      <c r="AC51" s="38"/>
      <c r="AD51" s="39" t="s">
        <v>52</v>
      </c>
      <c r="AE51" s="40"/>
      <c r="AF51" s="92" t="s">
        <v>89</v>
      </c>
      <c r="AG51" s="86"/>
      <c r="AH51" s="29" t="s">
        <v>19</v>
      </c>
      <c r="AI51" s="104">
        <f>(AG52+AG53)/10</f>
        <v>0</v>
      </c>
      <c r="AJ51" s="350" t="s">
        <v>303</v>
      </c>
    </row>
    <row r="52" spans="1:42" ht="30" customHeight="1" x14ac:dyDescent="0.2">
      <c r="B52" s="338"/>
      <c r="C52" s="340"/>
      <c r="D52" s="342"/>
      <c r="E52" s="351"/>
      <c r="F52" s="42" t="s">
        <v>40</v>
      </c>
      <c r="G52" s="26" t="s">
        <v>180</v>
      </c>
      <c r="H52" s="416"/>
      <c r="I52" s="377"/>
      <c r="J52" s="379"/>
      <c r="K52" s="43" t="s">
        <v>42</v>
      </c>
      <c r="L52" s="126" t="s">
        <v>121</v>
      </c>
      <c r="M52" s="45" t="s">
        <v>92</v>
      </c>
      <c r="N52" s="46"/>
      <c r="O52" s="353" t="s">
        <v>50</v>
      </c>
      <c r="P52" s="355"/>
      <c r="Q52" s="94" t="s">
        <v>76</v>
      </c>
      <c r="R52" s="86">
        <f>R51*I51</f>
        <v>382.72</v>
      </c>
      <c r="S52" s="357" t="s">
        <v>77</v>
      </c>
      <c r="T52" s="359">
        <f>T51+R53+R52</f>
        <v>519.99199999999996</v>
      </c>
      <c r="U52" s="102" t="s">
        <v>46</v>
      </c>
      <c r="V52" s="361"/>
      <c r="W52" s="362"/>
      <c r="X52" s="363" t="s">
        <v>51</v>
      </c>
      <c r="Y52" s="365"/>
      <c r="Z52" s="49" t="s">
        <v>57</v>
      </c>
      <c r="AA52" s="50"/>
      <c r="AB52" s="47" t="s">
        <v>95</v>
      </c>
      <c r="AC52" s="48"/>
      <c r="AD52" s="367" t="s">
        <v>53</v>
      </c>
      <c r="AE52" s="355"/>
      <c r="AF52" s="93" t="s">
        <v>76</v>
      </c>
      <c r="AG52" s="100">
        <v>0</v>
      </c>
      <c r="AH52" s="106" t="s">
        <v>77</v>
      </c>
      <c r="AI52" s="107">
        <f>AI51+AG53+AG52</f>
        <v>0</v>
      </c>
      <c r="AJ52" s="351"/>
    </row>
    <row r="53" spans="1:42" ht="30" customHeight="1" x14ac:dyDescent="0.2">
      <c r="B53" s="339"/>
      <c r="C53" s="341"/>
      <c r="D53" s="343"/>
      <c r="E53" s="352"/>
      <c r="F53" s="51" t="s">
        <v>41</v>
      </c>
      <c r="G53" s="26" t="s">
        <v>181</v>
      </c>
      <c r="H53" s="417"/>
      <c r="I53" s="378"/>
      <c r="J53" s="380"/>
      <c r="K53" s="53" t="s">
        <v>43</v>
      </c>
      <c r="L53" s="127" t="s">
        <v>122</v>
      </c>
      <c r="M53" s="55" t="s">
        <v>48</v>
      </c>
      <c r="N53" s="56"/>
      <c r="O53" s="354"/>
      <c r="P53" s="356"/>
      <c r="Q53" s="95" t="s">
        <v>78</v>
      </c>
      <c r="R53" s="87">
        <v>90</v>
      </c>
      <c r="S53" s="358"/>
      <c r="T53" s="360"/>
      <c r="U53" s="103" t="s">
        <v>45</v>
      </c>
      <c r="V53" s="369">
        <f>V51*V52</f>
        <v>0</v>
      </c>
      <c r="W53" s="370"/>
      <c r="X53" s="364"/>
      <c r="Y53" s="366"/>
      <c r="Z53" s="59" t="s">
        <v>58</v>
      </c>
      <c r="AA53" s="60"/>
      <c r="AB53" s="57" t="s">
        <v>94</v>
      </c>
      <c r="AC53" s="58"/>
      <c r="AD53" s="368"/>
      <c r="AE53" s="356"/>
      <c r="AF53" s="95" t="s">
        <v>78</v>
      </c>
      <c r="AG53" s="101"/>
      <c r="AH53" s="105" t="s">
        <v>96</v>
      </c>
      <c r="AI53" s="108">
        <f>T52-AI52</f>
        <v>519.99199999999996</v>
      </c>
      <c r="AJ53" s="352"/>
    </row>
    <row r="54" spans="1:42" ht="29.45" customHeight="1" x14ac:dyDescent="0.2"/>
    <row r="55" spans="1:42" ht="30" customHeight="1" x14ac:dyDescent="0.2">
      <c r="B55" s="414" t="s">
        <v>317</v>
      </c>
      <c r="C55" s="414"/>
      <c r="D55" s="414"/>
      <c r="E55" s="414"/>
      <c r="F55" s="414"/>
      <c r="G55" s="414"/>
      <c r="H55" s="414"/>
      <c r="I55" s="414"/>
      <c r="J55" s="414"/>
      <c r="K55" s="414"/>
      <c r="L55" s="414"/>
      <c r="M55" s="414"/>
      <c r="N55" s="414"/>
      <c r="O55" s="414"/>
      <c r="P55" s="414"/>
      <c r="Q55" s="414"/>
      <c r="R55" s="414"/>
      <c r="S55" s="414"/>
      <c r="T55" s="414"/>
      <c r="U55" s="414"/>
      <c r="V55" s="414"/>
      <c r="W55" s="414"/>
      <c r="X55" s="414"/>
      <c r="Y55" s="414"/>
      <c r="Z55" s="414"/>
      <c r="AA55" s="414"/>
      <c r="AB55" s="414"/>
      <c r="AC55" s="414"/>
      <c r="AD55" s="414"/>
      <c r="AE55" s="414"/>
      <c r="AF55" s="414"/>
      <c r="AG55" s="414"/>
      <c r="AH55" s="414"/>
      <c r="AI55" s="414"/>
      <c r="AJ55" s="414"/>
    </row>
    <row r="56" spans="1:42" s="306" customFormat="1" ht="25.15" customHeight="1" x14ac:dyDescent="0.2">
      <c r="B56" s="448" t="s">
        <v>24</v>
      </c>
      <c r="C56" s="448" t="s">
        <v>0</v>
      </c>
      <c r="D56" s="448" t="s">
        <v>79</v>
      </c>
      <c r="E56" s="449" t="s">
        <v>318</v>
      </c>
      <c r="F56" s="280" t="s">
        <v>39</v>
      </c>
      <c r="G56" s="281"/>
      <c r="H56" s="282"/>
      <c r="I56" s="450">
        <v>106</v>
      </c>
      <c r="J56" s="451"/>
      <c r="K56" s="283" t="s">
        <v>39</v>
      </c>
      <c r="L56" s="284" t="s">
        <v>319</v>
      </c>
      <c r="M56" s="285" t="s">
        <v>91</v>
      </c>
      <c r="N56" s="286"/>
      <c r="O56" s="287" t="s">
        <v>49</v>
      </c>
      <c r="P56" s="288"/>
      <c r="Q56" s="289" t="s">
        <v>75</v>
      </c>
      <c r="R56" s="290">
        <v>65.094339000000005</v>
      </c>
      <c r="S56" s="291" t="s">
        <v>19</v>
      </c>
      <c r="T56" s="292">
        <f>SUM(R57:R58)/10</f>
        <v>689.99999339999999</v>
      </c>
      <c r="U56" s="293" t="s">
        <v>44</v>
      </c>
      <c r="V56" s="294"/>
      <c r="W56" s="63"/>
      <c r="X56" s="295" t="s">
        <v>47</v>
      </c>
      <c r="Y56" s="296"/>
      <c r="Z56" s="297" t="s">
        <v>56</v>
      </c>
      <c r="AA56" s="298"/>
      <c r="AB56" s="299" t="s">
        <v>92</v>
      </c>
      <c r="AC56" s="300"/>
      <c r="AD56" s="301" t="s">
        <v>52</v>
      </c>
      <c r="AE56" s="302"/>
      <c r="AF56" s="303" t="s">
        <v>89</v>
      </c>
      <c r="AG56" s="304"/>
      <c r="AH56" s="291" t="s">
        <v>19</v>
      </c>
      <c r="AI56" s="305">
        <f>(AG57+AG58)/10</f>
        <v>0</v>
      </c>
      <c r="AJ56" s="393"/>
      <c r="AL56" s="307"/>
      <c r="AM56" s="307"/>
      <c r="AN56" s="307"/>
      <c r="AO56" s="307"/>
      <c r="AP56" s="307"/>
    </row>
    <row r="57" spans="1:42" s="306" customFormat="1" ht="27" x14ac:dyDescent="0.2">
      <c r="B57" s="383"/>
      <c r="C57" s="383"/>
      <c r="D57" s="383"/>
      <c r="E57" s="394"/>
      <c r="F57" s="129" t="s">
        <v>40</v>
      </c>
      <c r="G57" s="130"/>
      <c r="H57" s="282"/>
      <c r="I57" s="389"/>
      <c r="J57" s="391"/>
      <c r="K57" s="308" t="s">
        <v>42</v>
      </c>
      <c r="L57" s="284" t="s">
        <v>320</v>
      </c>
      <c r="M57" s="310" t="s">
        <v>92</v>
      </c>
      <c r="N57" s="336"/>
      <c r="O57" s="396" t="s">
        <v>50</v>
      </c>
      <c r="P57" s="398"/>
      <c r="Q57" s="311" t="s">
        <v>76</v>
      </c>
      <c r="R57" s="304">
        <f>R56*I56</f>
        <v>6899.9999340000004</v>
      </c>
      <c r="S57" s="452" t="s">
        <v>77</v>
      </c>
      <c r="T57" s="402">
        <f>T56+R58+R57</f>
        <v>7589.9999274000002</v>
      </c>
      <c r="U57" s="312" t="s">
        <v>46</v>
      </c>
      <c r="V57" s="404"/>
      <c r="W57" s="405"/>
      <c r="X57" s="454" t="s">
        <v>51</v>
      </c>
      <c r="Y57" s="408"/>
      <c r="Z57" s="313" t="s">
        <v>57</v>
      </c>
      <c r="AA57" s="314"/>
      <c r="AB57" s="315" t="s">
        <v>95</v>
      </c>
      <c r="AC57" s="316"/>
      <c r="AD57" s="456" t="s">
        <v>53</v>
      </c>
      <c r="AE57" s="398"/>
      <c r="AF57" s="317" t="s">
        <v>76</v>
      </c>
      <c r="AG57" s="318">
        <v>0</v>
      </c>
      <c r="AH57" s="319" t="s">
        <v>77</v>
      </c>
      <c r="AI57" s="320">
        <f>AI56+AG58+AG57</f>
        <v>0</v>
      </c>
      <c r="AJ57" s="394"/>
      <c r="AL57" s="307"/>
      <c r="AM57" s="307"/>
      <c r="AN57" s="307"/>
      <c r="AO57" s="307"/>
      <c r="AP57" s="307"/>
    </row>
    <row r="58" spans="1:42" s="306" customFormat="1" ht="28.5" customHeight="1" x14ac:dyDescent="0.2">
      <c r="B58" s="384"/>
      <c r="C58" s="384"/>
      <c r="D58" s="384"/>
      <c r="E58" s="395"/>
      <c r="F58" s="124" t="s">
        <v>41</v>
      </c>
      <c r="G58" s="125"/>
      <c r="H58" s="321"/>
      <c r="I58" s="390"/>
      <c r="J58" s="392"/>
      <c r="K58" s="322" t="s">
        <v>43</v>
      </c>
      <c r="L58" s="323" t="s">
        <v>321</v>
      </c>
      <c r="M58" s="324" t="s">
        <v>48</v>
      </c>
      <c r="N58" s="325"/>
      <c r="O58" s="397"/>
      <c r="P58" s="399"/>
      <c r="Q58" s="326" t="s">
        <v>78</v>
      </c>
      <c r="R58" s="327"/>
      <c r="S58" s="453"/>
      <c r="T58" s="403"/>
      <c r="U58" s="328" t="s">
        <v>45</v>
      </c>
      <c r="V58" s="458">
        <f>V56*V57</f>
        <v>0</v>
      </c>
      <c r="W58" s="459"/>
      <c r="X58" s="455"/>
      <c r="Y58" s="409"/>
      <c r="Z58" s="329" t="s">
        <v>58</v>
      </c>
      <c r="AA58" s="330"/>
      <c r="AB58" s="331" t="s">
        <v>94</v>
      </c>
      <c r="AC58" s="332"/>
      <c r="AD58" s="457"/>
      <c r="AE58" s="399"/>
      <c r="AF58" s="326" t="s">
        <v>78</v>
      </c>
      <c r="AG58" s="333"/>
      <c r="AH58" s="334" t="s">
        <v>96</v>
      </c>
      <c r="AI58" s="335">
        <f>T57-AI57</f>
        <v>7589.9999274000002</v>
      </c>
      <c r="AJ58" s="395"/>
      <c r="AL58" s="307"/>
      <c r="AM58" s="307"/>
      <c r="AN58" s="307"/>
      <c r="AO58" s="307"/>
      <c r="AP58" s="307"/>
    </row>
    <row r="59" spans="1:42" ht="30" customHeight="1" x14ac:dyDescent="0.2">
      <c r="B59" s="338" t="s">
        <v>34</v>
      </c>
      <c r="C59" s="340" t="s">
        <v>0</v>
      </c>
      <c r="D59" s="342" t="s">
        <v>2</v>
      </c>
      <c r="E59" s="351" t="s">
        <v>318</v>
      </c>
      <c r="F59" s="25" t="s">
        <v>39</v>
      </c>
      <c r="G59" s="26"/>
      <c r="H59" s="90"/>
      <c r="I59" s="346">
        <v>106</v>
      </c>
      <c r="J59" s="348"/>
      <c r="K59" s="27" t="s">
        <v>39</v>
      </c>
      <c r="L59" s="28" t="s">
        <v>371</v>
      </c>
      <c r="M59" s="32" t="s">
        <v>91</v>
      </c>
      <c r="N59" s="33" t="s">
        <v>372</v>
      </c>
      <c r="O59" s="34" t="s">
        <v>49</v>
      </c>
      <c r="P59" s="99"/>
      <c r="Q59" s="98" t="s">
        <v>75</v>
      </c>
      <c r="R59" s="85"/>
      <c r="S59" s="29" t="s">
        <v>19</v>
      </c>
      <c r="T59" s="88">
        <f>SUM(R60:R61)/10</f>
        <v>424</v>
      </c>
      <c r="U59" s="30" t="s">
        <v>44</v>
      </c>
      <c r="V59" s="31"/>
      <c r="W59" s="2"/>
      <c r="X59" s="35" t="s">
        <v>47</v>
      </c>
      <c r="Y59" s="36"/>
      <c r="Z59" s="41" t="s">
        <v>56</v>
      </c>
      <c r="AA59" s="24"/>
      <c r="AB59" s="37" t="s">
        <v>92</v>
      </c>
      <c r="AC59" s="38"/>
      <c r="AD59" s="39" t="s">
        <v>52</v>
      </c>
      <c r="AE59" s="40"/>
      <c r="AF59" s="92" t="s">
        <v>89</v>
      </c>
      <c r="AG59" s="86"/>
      <c r="AH59" s="29" t="s">
        <v>19</v>
      </c>
      <c r="AI59" s="104">
        <f>(AG60+AG61)/10</f>
        <v>0</v>
      </c>
      <c r="AJ59" s="350"/>
    </row>
    <row r="60" spans="1:42" ht="30" customHeight="1" x14ac:dyDescent="0.2">
      <c r="B60" s="338"/>
      <c r="C60" s="340"/>
      <c r="D60" s="342"/>
      <c r="E60" s="351"/>
      <c r="F60" s="42" t="s">
        <v>40</v>
      </c>
      <c r="G60" s="3"/>
      <c r="H60" s="90"/>
      <c r="I60" s="346"/>
      <c r="J60" s="348"/>
      <c r="K60" s="43" t="s">
        <v>42</v>
      </c>
      <c r="L60" s="44"/>
      <c r="M60" s="45" t="s">
        <v>92</v>
      </c>
      <c r="N60" s="46" t="s">
        <v>373</v>
      </c>
      <c r="O60" s="353" t="s">
        <v>50</v>
      </c>
      <c r="P60" s="355"/>
      <c r="Q60" s="94" t="s">
        <v>76</v>
      </c>
      <c r="R60" s="86">
        <v>4240</v>
      </c>
      <c r="S60" s="357" t="s">
        <v>77</v>
      </c>
      <c r="T60" s="359">
        <f>T59+R61+R60</f>
        <v>4664</v>
      </c>
      <c r="U60" s="102" t="s">
        <v>46</v>
      </c>
      <c r="V60" s="361"/>
      <c r="W60" s="362"/>
      <c r="X60" s="363" t="s">
        <v>51</v>
      </c>
      <c r="Y60" s="365"/>
      <c r="Z60" s="49" t="s">
        <v>57</v>
      </c>
      <c r="AA60" s="50"/>
      <c r="AB60" s="47" t="s">
        <v>95</v>
      </c>
      <c r="AC60" s="48"/>
      <c r="AD60" s="367" t="s">
        <v>53</v>
      </c>
      <c r="AE60" s="355"/>
      <c r="AF60" s="93" t="s">
        <v>76</v>
      </c>
      <c r="AG60" s="100">
        <v>0</v>
      </c>
      <c r="AH60" s="106" t="s">
        <v>77</v>
      </c>
      <c r="AI60" s="107">
        <f>AI59+AG61+AG60</f>
        <v>0</v>
      </c>
      <c r="AJ60" s="351"/>
    </row>
    <row r="61" spans="1:42" ht="38.25" customHeight="1" x14ac:dyDescent="0.2">
      <c r="B61" s="339"/>
      <c r="C61" s="341"/>
      <c r="D61" s="343"/>
      <c r="E61" s="352"/>
      <c r="F61" s="51" t="s">
        <v>41</v>
      </c>
      <c r="G61" s="52"/>
      <c r="H61" s="91"/>
      <c r="I61" s="347"/>
      <c r="J61" s="349"/>
      <c r="K61" s="53" t="s">
        <v>43</v>
      </c>
      <c r="L61" s="54"/>
      <c r="M61" s="55" t="s">
        <v>48</v>
      </c>
      <c r="N61" s="56"/>
      <c r="O61" s="354"/>
      <c r="P61" s="356"/>
      <c r="Q61" s="95" t="s">
        <v>78</v>
      </c>
      <c r="R61" s="87"/>
      <c r="S61" s="358"/>
      <c r="T61" s="360"/>
      <c r="U61" s="103" t="s">
        <v>45</v>
      </c>
      <c r="V61" s="369">
        <f>V59*V60</f>
        <v>0</v>
      </c>
      <c r="W61" s="370"/>
      <c r="X61" s="364"/>
      <c r="Y61" s="366"/>
      <c r="Z61" s="59" t="s">
        <v>58</v>
      </c>
      <c r="AA61" s="60"/>
      <c r="AB61" s="57" t="s">
        <v>94</v>
      </c>
      <c r="AC61" s="58"/>
      <c r="AD61" s="368"/>
      <c r="AE61" s="356"/>
      <c r="AF61" s="95" t="s">
        <v>78</v>
      </c>
      <c r="AG61" s="101"/>
      <c r="AH61" s="105" t="s">
        <v>96</v>
      </c>
      <c r="AI61" s="108">
        <f>T60-AI60</f>
        <v>4664</v>
      </c>
      <c r="AJ61" s="352"/>
    </row>
    <row r="62" spans="1:42" ht="30" customHeight="1" x14ac:dyDescent="0.2">
      <c r="B62" s="414" t="s">
        <v>374</v>
      </c>
      <c r="C62" s="472"/>
      <c r="D62" s="472"/>
      <c r="E62" s="472"/>
      <c r="F62" s="472"/>
      <c r="G62" s="472"/>
      <c r="H62" s="472"/>
      <c r="I62" s="472"/>
      <c r="J62" s="472"/>
      <c r="K62" s="472"/>
      <c r="L62" s="472"/>
      <c r="M62" s="472"/>
      <c r="N62" s="472"/>
      <c r="O62" s="472"/>
      <c r="P62" s="472"/>
      <c r="Q62" s="472"/>
      <c r="R62" s="472"/>
      <c r="S62" s="472"/>
      <c r="T62" s="472"/>
      <c r="U62" s="472"/>
      <c r="V62" s="472"/>
      <c r="W62" s="472"/>
      <c r="X62" s="472"/>
      <c r="Y62" s="472"/>
      <c r="Z62" s="472"/>
      <c r="AA62" s="472"/>
      <c r="AB62" s="472"/>
      <c r="AC62" s="472"/>
      <c r="AD62" s="472"/>
      <c r="AE62" s="472"/>
      <c r="AF62" s="472"/>
      <c r="AG62" s="472"/>
      <c r="AH62" s="472"/>
      <c r="AI62" s="472"/>
      <c r="AJ62" s="472"/>
    </row>
    <row r="63" spans="1:42" ht="30" customHeight="1" x14ac:dyDescent="0.2">
      <c r="B63" s="338" t="s">
        <v>34</v>
      </c>
      <c r="C63" s="340" t="s">
        <v>0</v>
      </c>
      <c r="D63" s="342" t="s">
        <v>2</v>
      </c>
      <c r="E63" s="340" t="s">
        <v>378</v>
      </c>
      <c r="F63" s="25" t="s">
        <v>39</v>
      </c>
      <c r="G63" s="26" t="s">
        <v>375</v>
      </c>
      <c r="H63" s="90"/>
      <c r="I63" s="346">
        <v>25</v>
      </c>
      <c r="J63" s="348"/>
      <c r="K63" s="27" t="s">
        <v>39</v>
      </c>
      <c r="L63" s="28" t="s">
        <v>377</v>
      </c>
      <c r="M63" s="32" t="s">
        <v>91</v>
      </c>
      <c r="N63" s="33" t="s">
        <v>376</v>
      </c>
      <c r="O63" s="34" t="s">
        <v>49</v>
      </c>
      <c r="P63" s="99"/>
      <c r="Q63" s="98" t="s">
        <v>75</v>
      </c>
      <c r="R63" s="85">
        <v>128.52306999999999</v>
      </c>
      <c r="S63" s="29" t="s">
        <v>19</v>
      </c>
      <c r="T63" s="88">
        <f>SUM(R64:R65)/10</f>
        <v>323.60767499999997</v>
      </c>
      <c r="U63" s="30" t="s">
        <v>44</v>
      </c>
      <c r="V63" s="31"/>
      <c r="W63" s="2"/>
      <c r="X63" s="35" t="s">
        <v>47</v>
      </c>
      <c r="Y63" s="36" t="s">
        <v>384</v>
      </c>
      <c r="Z63" s="41" t="s">
        <v>56</v>
      </c>
      <c r="AA63" s="24"/>
      <c r="AB63" s="37" t="s">
        <v>92</v>
      </c>
      <c r="AC63" s="38"/>
      <c r="AD63" s="39" t="s">
        <v>52</v>
      </c>
      <c r="AE63" s="40"/>
      <c r="AF63" s="92" t="s">
        <v>89</v>
      </c>
      <c r="AG63" s="86"/>
      <c r="AH63" s="29" t="s">
        <v>19</v>
      </c>
      <c r="AI63" s="104">
        <f>(AG64+AG65)/10</f>
        <v>0</v>
      </c>
      <c r="AJ63" s="350"/>
    </row>
    <row r="64" spans="1:42" ht="30" customHeight="1" x14ac:dyDescent="0.2">
      <c r="B64" s="338"/>
      <c r="C64" s="340"/>
      <c r="D64" s="342"/>
      <c r="E64" s="344"/>
      <c r="F64" s="42" t="s">
        <v>40</v>
      </c>
      <c r="G64" s="3"/>
      <c r="H64" s="90"/>
      <c r="I64" s="346"/>
      <c r="J64" s="348"/>
      <c r="K64" s="43" t="s">
        <v>42</v>
      </c>
      <c r="L64" s="44"/>
      <c r="M64" s="45" t="s">
        <v>92</v>
      </c>
      <c r="N64" s="33" t="s">
        <v>376</v>
      </c>
      <c r="O64" s="353" t="s">
        <v>50</v>
      </c>
      <c r="P64" s="355"/>
      <c r="Q64" s="94" t="s">
        <v>76</v>
      </c>
      <c r="R64" s="86">
        <f>R63*I63</f>
        <v>3213.0767499999997</v>
      </c>
      <c r="S64" s="357" t="s">
        <v>77</v>
      </c>
      <c r="T64" s="359">
        <f>T63+R65+R64</f>
        <v>3559.6844249999995</v>
      </c>
      <c r="U64" s="102" t="s">
        <v>46</v>
      </c>
      <c r="V64" s="361"/>
      <c r="W64" s="362"/>
      <c r="X64" s="363" t="s">
        <v>51</v>
      </c>
      <c r="Y64" s="365">
        <v>2268</v>
      </c>
      <c r="Z64" s="49" t="s">
        <v>57</v>
      </c>
      <c r="AA64" s="50"/>
      <c r="AB64" s="47" t="s">
        <v>95</v>
      </c>
      <c r="AC64" s="48"/>
      <c r="AD64" s="367" t="s">
        <v>53</v>
      </c>
      <c r="AE64" s="355"/>
      <c r="AF64" s="93" t="s">
        <v>76</v>
      </c>
      <c r="AG64" s="100">
        <v>0</v>
      </c>
      <c r="AH64" s="106" t="s">
        <v>77</v>
      </c>
      <c r="AI64" s="107">
        <f>AI63+AG65+AG64</f>
        <v>0</v>
      </c>
      <c r="AJ64" s="351"/>
    </row>
    <row r="65" spans="2:42" ht="30" customHeight="1" x14ac:dyDescent="0.2">
      <c r="B65" s="339"/>
      <c r="C65" s="341"/>
      <c r="D65" s="343"/>
      <c r="E65" s="345"/>
      <c r="F65" s="51" t="s">
        <v>41</v>
      </c>
      <c r="G65" s="52"/>
      <c r="H65" s="91"/>
      <c r="I65" s="347"/>
      <c r="J65" s="349"/>
      <c r="K65" s="53" t="s">
        <v>43</v>
      </c>
      <c r="L65" s="54"/>
      <c r="M65" s="55" t="s">
        <v>48</v>
      </c>
      <c r="N65" s="56"/>
      <c r="O65" s="354"/>
      <c r="P65" s="356"/>
      <c r="Q65" s="95" t="s">
        <v>78</v>
      </c>
      <c r="R65" s="87">
        <v>23</v>
      </c>
      <c r="S65" s="358"/>
      <c r="T65" s="360"/>
      <c r="U65" s="103" t="s">
        <v>45</v>
      </c>
      <c r="V65" s="369">
        <f>V63*V64</f>
        <v>0</v>
      </c>
      <c r="W65" s="370"/>
      <c r="X65" s="364"/>
      <c r="Y65" s="366"/>
      <c r="Z65" s="59" t="s">
        <v>58</v>
      </c>
      <c r="AA65" s="60"/>
      <c r="AB65" s="57" t="s">
        <v>94</v>
      </c>
      <c r="AC65" s="58"/>
      <c r="AD65" s="368"/>
      <c r="AE65" s="356"/>
      <c r="AF65" s="95" t="s">
        <v>78</v>
      </c>
      <c r="AG65" s="101"/>
      <c r="AH65" s="105" t="s">
        <v>96</v>
      </c>
      <c r="AI65" s="108">
        <f>T64-AI64</f>
        <v>3559.6844249999995</v>
      </c>
      <c r="AJ65" s="352"/>
    </row>
    <row r="66" spans="2:42" ht="30" customHeight="1" x14ac:dyDescent="0.2">
      <c r="B66" s="338" t="s">
        <v>34</v>
      </c>
      <c r="C66" s="340" t="s">
        <v>0</v>
      </c>
      <c r="D66" s="342" t="s">
        <v>2</v>
      </c>
      <c r="E66" s="344" t="s">
        <v>379</v>
      </c>
      <c r="F66" s="25" t="s">
        <v>39</v>
      </c>
      <c r="G66" s="26" t="s">
        <v>375</v>
      </c>
      <c r="H66" s="90"/>
      <c r="I66" s="346">
        <v>1</v>
      </c>
      <c r="J66" s="348"/>
      <c r="K66" s="27" t="s">
        <v>39</v>
      </c>
      <c r="L66" s="28"/>
      <c r="M66" s="32" t="s">
        <v>91</v>
      </c>
      <c r="N66" s="33" t="s">
        <v>376</v>
      </c>
      <c r="O66" s="34" t="s">
        <v>49</v>
      </c>
      <c r="P66" s="99"/>
      <c r="Q66" s="98" t="s">
        <v>75</v>
      </c>
      <c r="R66" s="85">
        <v>128.52306999999999</v>
      </c>
      <c r="S66" s="29" t="s">
        <v>19</v>
      </c>
      <c r="T66" s="88">
        <f>SUM(R67:R68)/10</f>
        <v>15.152306999999999</v>
      </c>
      <c r="U66" s="30" t="s">
        <v>44</v>
      </c>
      <c r="V66" s="31"/>
      <c r="W66" s="2"/>
      <c r="X66" s="35" t="s">
        <v>47</v>
      </c>
      <c r="Y66" s="36" t="s">
        <v>384</v>
      </c>
      <c r="Z66" s="41" t="s">
        <v>56</v>
      </c>
      <c r="AA66" s="24"/>
      <c r="AB66" s="37" t="s">
        <v>92</v>
      </c>
      <c r="AC66" s="38"/>
      <c r="AD66" s="39" t="s">
        <v>52</v>
      </c>
      <c r="AE66" s="40"/>
      <c r="AF66" s="92" t="s">
        <v>89</v>
      </c>
      <c r="AG66" s="86"/>
      <c r="AH66" s="29" t="s">
        <v>19</v>
      </c>
      <c r="AI66" s="104">
        <f>(AG67+AG68)/10</f>
        <v>0</v>
      </c>
      <c r="AJ66" s="350"/>
    </row>
    <row r="67" spans="2:42" ht="30" customHeight="1" x14ac:dyDescent="0.2">
      <c r="B67" s="338"/>
      <c r="C67" s="340"/>
      <c r="D67" s="342"/>
      <c r="E67" s="344"/>
      <c r="F67" s="42" t="s">
        <v>40</v>
      </c>
      <c r="G67" s="3"/>
      <c r="H67" s="90"/>
      <c r="I67" s="346"/>
      <c r="J67" s="348"/>
      <c r="K67" s="43" t="s">
        <v>42</v>
      </c>
      <c r="L67" s="44"/>
      <c r="M67" s="45" t="s">
        <v>92</v>
      </c>
      <c r="N67" s="33" t="s">
        <v>376</v>
      </c>
      <c r="O67" s="353" t="s">
        <v>50</v>
      </c>
      <c r="P67" s="355"/>
      <c r="Q67" s="94" t="s">
        <v>76</v>
      </c>
      <c r="R67" s="86">
        <f>R66*I66</f>
        <v>128.52306999999999</v>
      </c>
      <c r="S67" s="357" t="s">
        <v>77</v>
      </c>
      <c r="T67" s="359">
        <f>T66+R68+R67</f>
        <v>166.675377</v>
      </c>
      <c r="U67" s="102" t="s">
        <v>46</v>
      </c>
      <c r="V67" s="361"/>
      <c r="W67" s="362"/>
      <c r="X67" s="363" t="s">
        <v>51</v>
      </c>
      <c r="Y67" s="365">
        <v>2268</v>
      </c>
      <c r="Z67" s="49" t="s">
        <v>57</v>
      </c>
      <c r="AA67" s="50"/>
      <c r="AB67" s="47" t="s">
        <v>95</v>
      </c>
      <c r="AC67" s="48"/>
      <c r="AD67" s="367" t="s">
        <v>53</v>
      </c>
      <c r="AE67" s="355"/>
      <c r="AF67" s="93" t="s">
        <v>76</v>
      </c>
      <c r="AG67" s="100">
        <v>0</v>
      </c>
      <c r="AH67" s="106" t="s">
        <v>77</v>
      </c>
      <c r="AI67" s="107">
        <f>AI66+AG68+AG67</f>
        <v>0</v>
      </c>
      <c r="AJ67" s="351"/>
    </row>
    <row r="68" spans="2:42" ht="30" customHeight="1" x14ac:dyDescent="0.2">
      <c r="B68" s="339"/>
      <c r="C68" s="341"/>
      <c r="D68" s="343"/>
      <c r="E68" s="345"/>
      <c r="F68" s="51" t="s">
        <v>41</v>
      </c>
      <c r="G68" s="52"/>
      <c r="H68" s="91"/>
      <c r="I68" s="347"/>
      <c r="J68" s="349"/>
      <c r="K68" s="53" t="s">
        <v>43</v>
      </c>
      <c r="L68" s="54"/>
      <c r="M68" s="55" t="s">
        <v>48</v>
      </c>
      <c r="N68" s="56"/>
      <c r="O68" s="354"/>
      <c r="P68" s="356"/>
      <c r="Q68" s="95" t="s">
        <v>78</v>
      </c>
      <c r="R68" s="87">
        <v>23</v>
      </c>
      <c r="S68" s="358"/>
      <c r="T68" s="360"/>
      <c r="U68" s="103" t="s">
        <v>45</v>
      </c>
      <c r="V68" s="369">
        <f>V66*V67</f>
        <v>0</v>
      </c>
      <c r="W68" s="370"/>
      <c r="X68" s="364"/>
      <c r="Y68" s="366"/>
      <c r="Z68" s="59" t="s">
        <v>58</v>
      </c>
      <c r="AA68" s="60"/>
      <c r="AB68" s="57" t="s">
        <v>94</v>
      </c>
      <c r="AC68" s="58"/>
      <c r="AD68" s="368"/>
      <c r="AE68" s="356"/>
      <c r="AF68" s="95" t="s">
        <v>78</v>
      </c>
      <c r="AG68" s="101"/>
      <c r="AH68" s="105" t="s">
        <v>96</v>
      </c>
      <c r="AI68" s="108">
        <f>T67-AI67</f>
        <v>166.675377</v>
      </c>
      <c r="AJ68" s="352"/>
    </row>
    <row r="69" spans="2:42" ht="30" customHeight="1" x14ac:dyDescent="0.2">
      <c r="B69" s="414" t="s">
        <v>293</v>
      </c>
      <c r="C69" s="414"/>
      <c r="D69" s="414"/>
      <c r="E69" s="414"/>
      <c r="F69" s="414"/>
      <c r="G69" s="414"/>
      <c r="H69" s="414"/>
      <c r="I69" s="414"/>
      <c r="J69" s="414"/>
      <c r="K69" s="414"/>
      <c r="L69" s="414"/>
      <c r="M69" s="414"/>
      <c r="N69" s="414"/>
      <c r="O69" s="414"/>
      <c r="P69" s="414"/>
      <c r="Q69" s="414"/>
      <c r="R69" s="414"/>
      <c r="S69" s="414"/>
      <c r="T69" s="414"/>
      <c r="U69" s="414"/>
      <c r="V69" s="414"/>
      <c r="W69" s="414"/>
      <c r="X69" s="414"/>
      <c r="Y69" s="414"/>
      <c r="Z69" s="414"/>
      <c r="AA69" s="414"/>
      <c r="AB69" s="414"/>
      <c r="AC69" s="414"/>
      <c r="AD69" s="414"/>
      <c r="AE69" s="414"/>
      <c r="AF69" s="414"/>
      <c r="AG69" s="414"/>
      <c r="AH69" s="414"/>
      <c r="AI69" s="414"/>
      <c r="AJ69" s="414"/>
    </row>
    <row r="70" spans="2:42" s="306" customFormat="1" ht="30" customHeight="1" x14ac:dyDescent="0.2">
      <c r="B70" s="381" t="s">
        <v>24</v>
      </c>
      <c r="C70" s="383" t="s">
        <v>0</v>
      </c>
      <c r="D70" s="385" t="s">
        <v>79</v>
      </c>
      <c r="E70" s="387" t="s">
        <v>294</v>
      </c>
      <c r="F70" s="280" t="s">
        <v>39</v>
      </c>
      <c r="G70" s="281"/>
      <c r="H70" s="282"/>
      <c r="I70" s="389">
        <v>1</v>
      </c>
      <c r="J70" s="391"/>
      <c r="K70" s="283" t="s">
        <v>39</v>
      </c>
      <c r="L70" s="284" t="s">
        <v>295</v>
      </c>
      <c r="M70" s="285" t="s">
        <v>91</v>
      </c>
      <c r="N70" s="286" t="s">
        <v>296</v>
      </c>
      <c r="O70" s="287" t="s">
        <v>49</v>
      </c>
      <c r="P70" s="288" t="s">
        <v>298</v>
      </c>
      <c r="Q70" s="289" t="s">
        <v>75</v>
      </c>
      <c r="R70" s="290">
        <v>49793.1</v>
      </c>
      <c r="S70" s="291" t="s">
        <v>19</v>
      </c>
      <c r="T70" s="292">
        <f>SUM(R71:R72)/10</f>
        <v>4979.3099999999995</v>
      </c>
      <c r="U70" s="293" t="s">
        <v>44</v>
      </c>
      <c r="V70" s="294"/>
      <c r="W70" s="63"/>
      <c r="X70" s="295" t="s">
        <v>47</v>
      </c>
      <c r="Y70" s="296"/>
      <c r="Z70" s="297" t="s">
        <v>56</v>
      </c>
      <c r="AA70" s="298"/>
      <c r="AB70" s="299" t="s">
        <v>92</v>
      </c>
      <c r="AC70" s="300"/>
      <c r="AD70" s="301" t="s">
        <v>52</v>
      </c>
      <c r="AE70" s="302"/>
      <c r="AF70" s="303" t="s">
        <v>89</v>
      </c>
      <c r="AG70" s="304"/>
      <c r="AH70" s="291" t="s">
        <v>19</v>
      </c>
      <c r="AI70" s="305">
        <f>(AG71+AG72)/10</f>
        <v>0</v>
      </c>
      <c r="AJ70" s="393" t="s">
        <v>311</v>
      </c>
      <c r="AL70" s="307"/>
      <c r="AM70" s="307"/>
      <c r="AN70" s="307"/>
      <c r="AO70" s="307"/>
      <c r="AP70" s="307"/>
    </row>
    <row r="71" spans="2:42" s="306" customFormat="1" ht="30" customHeight="1" x14ac:dyDescent="0.2">
      <c r="B71" s="381"/>
      <c r="C71" s="383"/>
      <c r="D71" s="385"/>
      <c r="E71" s="387"/>
      <c r="F71" s="129" t="s">
        <v>40</v>
      </c>
      <c r="G71" s="130"/>
      <c r="H71" s="282"/>
      <c r="I71" s="389"/>
      <c r="J71" s="391"/>
      <c r="K71" s="308" t="s">
        <v>42</v>
      </c>
      <c r="L71" s="309"/>
      <c r="M71" s="310" t="s">
        <v>92</v>
      </c>
      <c r="N71" s="336" t="s">
        <v>297</v>
      </c>
      <c r="O71" s="396" t="s">
        <v>50</v>
      </c>
      <c r="P71" s="398">
        <v>400814948</v>
      </c>
      <c r="Q71" s="311" t="s">
        <v>76</v>
      </c>
      <c r="R71" s="304">
        <f>R70*I70</f>
        <v>49793.1</v>
      </c>
      <c r="S71" s="400" t="s">
        <v>77</v>
      </c>
      <c r="T71" s="402">
        <f>T70+R72+R71</f>
        <v>54772.409999999996</v>
      </c>
      <c r="U71" s="312" t="s">
        <v>46</v>
      </c>
      <c r="V71" s="404">
        <v>36400</v>
      </c>
      <c r="W71" s="405"/>
      <c r="X71" s="406" t="s">
        <v>51</v>
      </c>
      <c r="Y71" s="408"/>
      <c r="Z71" s="313" t="s">
        <v>57</v>
      </c>
      <c r="AA71" s="314"/>
      <c r="AB71" s="315" t="s">
        <v>95</v>
      </c>
      <c r="AC71" s="316"/>
      <c r="AD71" s="410" t="s">
        <v>53</v>
      </c>
      <c r="AE71" s="398"/>
      <c r="AF71" s="317" t="s">
        <v>76</v>
      </c>
      <c r="AG71" s="318">
        <v>0</v>
      </c>
      <c r="AH71" s="319" t="s">
        <v>77</v>
      </c>
      <c r="AI71" s="320">
        <f>AI70+AG72+AG71</f>
        <v>0</v>
      </c>
      <c r="AJ71" s="394"/>
      <c r="AL71" s="307"/>
      <c r="AM71" s="307"/>
      <c r="AN71" s="307"/>
      <c r="AO71" s="307"/>
      <c r="AP71" s="307"/>
    </row>
    <row r="72" spans="2:42" s="306" customFormat="1" ht="30" customHeight="1" x14ac:dyDescent="0.2">
      <c r="B72" s="382"/>
      <c r="C72" s="384"/>
      <c r="D72" s="386"/>
      <c r="E72" s="388"/>
      <c r="F72" s="124" t="s">
        <v>41</v>
      </c>
      <c r="G72" s="125"/>
      <c r="H72" s="321"/>
      <c r="I72" s="390"/>
      <c r="J72" s="392"/>
      <c r="K72" s="322" t="s">
        <v>43</v>
      </c>
      <c r="L72" s="323"/>
      <c r="M72" s="324" t="s">
        <v>48</v>
      </c>
      <c r="N72" s="325"/>
      <c r="O72" s="397"/>
      <c r="P72" s="399"/>
      <c r="Q72" s="326" t="s">
        <v>78</v>
      </c>
      <c r="R72" s="327"/>
      <c r="S72" s="401"/>
      <c r="T72" s="403"/>
      <c r="U72" s="328" t="s">
        <v>45</v>
      </c>
      <c r="V72" s="412">
        <f>V70*V71</f>
        <v>0</v>
      </c>
      <c r="W72" s="413"/>
      <c r="X72" s="407"/>
      <c r="Y72" s="409"/>
      <c r="Z72" s="329" t="s">
        <v>58</v>
      </c>
      <c r="AA72" s="330"/>
      <c r="AB72" s="331" t="s">
        <v>94</v>
      </c>
      <c r="AC72" s="332"/>
      <c r="AD72" s="411"/>
      <c r="AE72" s="399"/>
      <c r="AF72" s="326" t="s">
        <v>78</v>
      </c>
      <c r="AG72" s="333"/>
      <c r="AH72" s="334" t="s">
        <v>96</v>
      </c>
      <c r="AI72" s="335">
        <f>T71-AI71</f>
        <v>54772.409999999996</v>
      </c>
      <c r="AJ72" s="395"/>
      <c r="AL72" s="307"/>
      <c r="AM72" s="307"/>
      <c r="AN72" s="307"/>
      <c r="AO72" s="307"/>
      <c r="AP72" s="307"/>
    </row>
    <row r="73" spans="2:42" ht="30" customHeight="1" x14ac:dyDescent="0.2">
      <c r="B73" s="338" t="s">
        <v>34</v>
      </c>
      <c r="C73" s="340" t="s">
        <v>8</v>
      </c>
      <c r="D73" s="342" t="s">
        <v>2</v>
      </c>
      <c r="E73" s="344" t="s">
        <v>412</v>
      </c>
      <c r="F73" s="25" t="s">
        <v>39</v>
      </c>
      <c r="G73" s="26" t="s">
        <v>414</v>
      </c>
      <c r="H73" s="90"/>
      <c r="I73" s="346">
        <v>1</v>
      </c>
      <c r="J73" s="348"/>
      <c r="K73" s="27" t="s">
        <v>39</v>
      </c>
      <c r="L73" s="28" t="s">
        <v>299</v>
      </c>
      <c r="M73" s="32" t="s">
        <v>91</v>
      </c>
      <c r="N73" s="33" t="s">
        <v>361</v>
      </c>
      <c r="O73" s="34" t="s">
        <v>49</v>
      </c>
      <c r="P73" s="99" t="s">
        <v>306</v>
      </c>
      <c r="Q73" s="98" t="s">
        <v>75</v>
      </c>
      <c r="R73" s="85"/>
      <c r="S73" s="29" t="s">
        <v>19</v>
      </c>
      <c r="T73" s="88">
        <f>SUM(R74:R75)/10</f>
        <v>1091.067</v>
      </c>
      <c r="U73" s="30" t="s">
        <v>44</v>
      </c>
      <c r="V73" s="31"/>
      <c r="W73" s="2"/>
      <c r="X73" s="35" t="s">
        <v>47</v>
      </c>
      <c r="Y73" s="36" t="s">
        <v>384</v>
      </c>
      <c r="Z73" s="41" t="s">
        <v>56</v>
      </c>
      <c r="AA73" s="24"/>
      <c r="AB73" s="37" t="s">
        <v>92</v>
      </c>
      <c r="AC73" s="38"/>
      <c r="AD73" s="39" t="s">
        <v>52</v>
      </c>
      <c r="AE73" s="40"/>
      <c r="AF73" s="92" t="s">
        <v>89</v>
      </c>
      <c r="AG73" s="86"/>
      <c r="AH73" s="29" t="s">
        <v>19</v>
      </c>
      <c r="AI73" s="104">
        <f>(AG74+AG75)/10</f>
        <v>0</v>
      </c>
      <c r="AJ73" s="350" t="s">
        <v>312</v>
      </c>
    </row>
    <row r="74" spans="2:42" ht="30" customHeight="1" x14ac:dyDescent="0.2">
      <c r="B74" s="338"/>
      <c r="C74" s="340"/>
      <c r="D74" s="342"/>
      <c r="E74" s="344"/>
      <c r="F74" s="42" t="s">
        <v>40</v>
      </c>
      <c r="G74" s="3"/>
      <c r="H74" s="90"/>
      <c r="I74" s="346"/>
      <c r="J74" s="348"/>
      <c r="K74" s="43" t="s">
        <v>42</v>
      </c>
      <c r="L74" s="44"/>
      <c r="M74" s="45" t="s">
        <v>92</v>
      </c>
      <c r="N74" s="46" t="s">
        <v>408</v>
      </c>
      <c r="O74" s="353" t="s">
        <v>50</v>
      </c>
      <c r="P74" s="355">
        <v>128629</v>
      </c>
      <c r="Q74" s="94" t="s">
        <v>76</v>
      </c>
      <c r="R74" s="86">
        <v>10910.67</v>
      </c>
      <c r="S74" s="357" t="s">
        <v>77</v>
      </c>
      <c r="T74" s="359">
        <f>T73+R75+R74</f>
        <v>12001.737000000001</v>
      </c>
      <c r="U74" s="102" t="s">
        <v>46</v>
      </c>
      <c r="V74" s="361"/>
      <c r="W74" s="362"/>
      <c r="X74" s="363" t="s">
        <v>51</v>
      </c>
      <c r="Y74" s="365">
        <v>2265</v>
      </c>
      <c r="Z74" s="49" t="s">
        <v>57</v>
      </c>
      <c r="AA74" s="50"/>
      <c r="AB74" s="47" t="s">
        <v>95</v>
      </c>
      <c r="AC74" s="48"/>
      <c r="AD74" s="367" t="s">
        <v>53</v>
      </c>
      <c r="AE74" s="355"/>
      <c r="AF74" s="93" t="s">
        <v>76</v>
      </c>
      <c r="AG74" s="100">
        <v>0</v>
      </c>
      <c r="AH74" s="106" t="s">
        <v>77</v>
      </c>
      <c r="AI74" s="107">
        <f>AI73+AG75+AG74</f>
        <v>0</v>
      </c>
      <c r="AJ74" s="351"/>
    </row>
    <row r="75" spans="2:42" ht="30" customHeight="1" x14ac:dyDescent="0.2">
      <c r="B75" s="339"/>
      <c r="C75" s="341"/>
      <c r="D75" s="343"/>
      <c r="E75" s="345"/>
      <c r="F75" s="51" t="s">
        <v>41</v>
      </c>
      <c r="G75" s="52"/>
      <c r="H75" s="91"/>
      <c r="I75" s="347"/>
      <c r="J75" s="349"/>
      <c r="K75" s="53" t="s">
        <v>43</v>
      </c>
      <c r="L75" s="54"/>
      <c r="M75" s="55" t="s">
        <v>48</v>
      </c>
      <c r="N75" s="56"/>
      <c r="O75" s="354"/>
      <c r="P75" s="356"/>
      <c r="Q75" s="95" t="s">
        <v>78</v>
      </c>
      <c r="R75" s="87"/>
      <c r="S75" s="358"/>
      <c r="T75" s="360"/>
      <c r="U75" s="103" t="s">
        <v>45</v>
      </c>
      <c r="V75" s="369">
        <f>V73*V74</f>
        <v>0</v>
      </c>
      <c r="W75" s="370"/>
      <c r="X75" s="364"/>
      <c r="Y75" s="366"/>
      <c r="Z75" s="59" t="s">
        <v>58</v>
      </c>
      <c r="AA75" s="60"/>
      <c r="AB75" s="57" t="s">
        <v>94</v>
      </c>
      <c r="AC75" s="58"/>
      <c r="AD75" s="368"/>
      <c r="AE75" s="356"/>
      <c r="AF75" s="95" t="s">
        <v>78</v>
      </c>
      <c r="AG75" s="101"/>
      <c r="AH75" s="105" t="s">
        <v>96</v>
      </c>
      <c r="AI75" s="108">
        <f>T74-AI74</f>
        <v>12001.737000000001</v>
      </c>
      <c r="AJ75" s="352"/>
    </row>
    <row r="76" spans="2:42" ht="30" customHeight="1" x14ac:dyDescent="0.2">
      <c r="B76" s="338" t="s">
        <v>34</v>
      </c>
      <c r="C76" s="340" t="s">
        <v>8</v>
      </c>
      <c r="D76" s="342" t="s">
        <v>2</v>
      </c>
      <c r="E76" s="344" t="s">
        <v>413</v>
      </c>
      <c r="F76" s="25" t="s">
        <v>39</v>
      </c>
      <c r="G76" s="26"/>
      <c r="H76" s="90"/>
      <c r="I76" s="346">
        <v>1</v>
      </c>
      <c r="J76" s="348"/>
      <c r="K76" s="27" t="s">
        <v>39</v>
      </c>
      <c r="L76" s="28" t="s">
        <v>299</v>
      </c>
      <c r="M76" s="32" t="s">
        <v>91</v>
      </c>
      <c r="N76" s="33" t="s">
        <v>296</v>
      </c>
      <c r="O76" s="34" t="s">
        <v>49</v>
      </c>
      <c r="P76" s="99" t="s">
        <v>306</v>
      </c>
      <c r="Q76" s="98" t="s">
        <v>75</v>
      </c>
      <c r="R76" s="85"/>
      <c r="S76" s="29" t="s">
        <v>19</v>
      </c>
      <c r="T76" s="88">
        <f>SUM(R77:R78)/10</f>
        <v>1903.134</v>
      </c>
      <c r="U76" s="30" t="s">
        <v>44</v>
      </c>
      <c r="V76" s="31"/>
      <c r="W76" s="2"/>
      <c r="X76" s="35" t="s">
        <v>47</v>
      </c>
      <c r="Y76" s="36" t="s">
        <v>384</v>
      </c>
      <c r="Z76" s="41" t="s">
        <v>56</v>
      </c>
      <c r="AA76" s="24"/>
      <c r="AB76" s="37" t="s">
        <v>92</v>
      </c>
      <c r="AC76" s="38"/>
      <c r="AD76" s="39" t="s">
        <v>52</v>
      </c>
      <c r="AE76" s="40"/>
      <c r="AF76" s="92" t="s">
        <v>89</v>
      </c>
      <c r="AG76" s="86"/>
      <c r="AH76" s="29" t="s">
        <v>19</v>
      </c>
      <c r="AI76" s="104">
        <f>(AG77+AG78)/10</f>
        <v>0</v>
      </c>
      <c r="AJ76" s="350" t="s">
        <v>312</v>
      </c>
    </row>
    <row r="77" spans="2:42" ht="30" customHeight="1" x14ac:dyDescent="0.2">
      <c r="B77" s="338"/>
      <c r="C77" s="340"/>
      <c r="D77" s="342"/>
      <c r="E77" s="344"/>
      <c r="F77" s="42" t="s">
        <v>40</v>
      </c>
      <c r="G77" s="3"/>
      <c r="H77" s="90"/>
      <c r="I77" s="346"/>
      <c r="J77" s="348"/>
      <c r="K77" s="43" t="s">
        <v>42</v>
      </c>
      <c r="L77" s="44"/>
      <c r="M77" s="45" t="s">
        <v>92</v>
      </c>
      <c r="N77" s="46" t="s">
        <v>297</v>
      </c>
      <c r="O77" s="353" t="s">
        <v>50</v>
      </c>
      <c r="P77" s="355">
        <v>125156</v>
      </c>
      <c r="Q77" s="94" t="s">
        <v>76</v>
      </c>
      <c r="R77" s="86">
        <v>19031.34</v>
      </c>
      <c r="S77" s="357" t="s">
        <v>77</v>
      </c>
      <c r="T77" s="359">
        <f>T76+R78+R77</f>
        <v>20934.474000000002</v>
      </c>
      <c r="U77" s="102" t="s">
        <v>46</v>
      </c>
      <c r="V77" s="361"/>
      <c r="W77" s="362"/>
      <c r="X77" s="363" t="s">
        <v>51</v>
      </c>
      <c r="Y77" s="365">
        <v>2264</v>
      </c>
      <c r="Z77" s="49" t="s">
        <v>57</v>
      </c>
      <c r="AA77" s="50"/>
      <c r="AB77" s="47" t="s">
        <v>95</v>
      </c>
      <c r="AC77" s="48"/>
      <c r="AD77" s="367" t="s">
        <v>53</v>
      </c>
      <c r="AE77" s="355"/>
      <c r="AF77" s="93" t="s">
        <v>76</v>
      </c>
      <c r="AG77" s="100">
        <v>0</v>
      </c>
      <c r="AH77" s="106" t="s">
        <v>77</v>
      </c>
      <c r="AI77" s="107">
        <f>AI76+AG78+AG77</f>
        <v>0</v>
      </c>
      <c r="AJ77" s="351"/>
    </row>
    <row r="78" spans="2:42" ht="30" customHeight="1" x14ac:dyDescent="0.2">
      <c r="B78" s="339"/>
      <c r="C78" s="341"/>
      <c r="D78" s="343"/>
      <c r="E78" s="345"/>
      <c r="F78" s="51" t="s">
        <v>41</v>
      </c>
      <c r="G78" s="52"/>
      <c r="H78" s="91"/>
      <c r="I78" s="347"/>
      <c r="J78" s="349"/>
      <c r="K78" s="53" t="s">
        <v>43</v>
      </c>
      <c r="L78" s="54"/>
      <c r="M78" s="55" t="s">
        <v>48</v>
      </c>
      <c r="N78" s="56"/>
      <c r="O78" s="354"/>
      <c r="P78" s="356"/>
      <c r="Q78" s="95" t="s">
        <v>78</v>
      </c>
      <c r="R78" s="87"/>
      <c r="S78" s="358"/>
      <c r="T78" s="360"/>
      <c r="U78" s="103" t="s">
        <v>45</v>
      </c>
      <c r="V78" s="369">
        <f>V76*V77</f>
        <v>0</v>
      </c>
      <c r="W78" s="370"/>
      <c r="X78" s="364"/>
      <c r="Y78" s="366"/>
      <c r="Z78" s="59" t="s">
        <v>58</v>
      </c>
      <c r="AA78" s="60"/>
      <c r="AB78" s="57" t="s">
        <v>94</v>
      </c>
      <c r="AC78" s="58"/>
      <c r="AD78" s="368"/>
      <c r="AE78" s="356"/>
      <c r="AF78" s="95" t="s">
        <v>78</v>
      </c>
      <c r="AG78" s="101"/>
      <c r="AH78" s="105" t="s">
        <v>96</v>
      </c>
      <c r="AI78" s="108">
        <f>T77-AI77</f>
        <v>20934.474000000002</v>
      </c>
      <c r="AJ78" s="352"/>
    </row>
    <row r="79" spans="2:42" s="306" customFormat="1" ht="30" customHeight="1" x14ac:dyDescent="0.2">
      <c r="B79" s="381" t="s">
        <v>24</v>
      </c>
      <c r="C79" s="383" t="s">
        <v>0</v>
      </c>
      <c r="D79" s="385" t="s">
        <v>79</v>
      </c>
      <c r="E79" s="387" t="s">
        <v>294</v>
      </c>
      <c r="F79" s="280" t="s">
        <v>39</v>
      </c>
      <c r="G79" s="281"/>
      <c r="H79" s="282"/>
      <c r="I79" s="389">
        <v>1</v>
      </c>
      <c r="J79" s="391"/>
      <c r="K79" s="283" t="s">
        <v>39</v>
      </c>
      <c r="L79" s="284" t="s">
        <v>300</v>
      </c>
      <c r="M79" s="285" t="s">
        <v>91</v>
      </c>
      <c r="N79" s="286" t="s">
        <v>296</v>
      </c>
      <c r="O79" s="287" t="s">
        <v>49</v>
      </c>
      <c r="P79" s="288" t="s">
        <v>298</v>
      </c>
      <c r="Q79" s="289" t="s">
        <v>75</v>
      </c>
      <c r="R79" s="290">
        <v>49134.73</v>
      </c>
      <c r="S79" s="291" t="s">
        <v>19</v>
      </c>
      <c r="T79" s="292">
        <f>SUM(R80:R81)/10</f>
        <v>4913.473</v>
      </c>
      <c r="U79" s="293" t="s">
        <v>44</v>
      </c>
      <c r="V79" s="294"/>
      <c r="W79" s="63"/>
      <c r="X79" s="295" t="s">
        <v>47</v>
      </c>
      <c r="Y79" s="296"/>
      <c r="Z79" s="297" t="s">
        <v>56</v>
      </c>
      <c r="AA79" s="298"/>
      <c r="AB79" s="299" t="s">
        <v>92</v>
      </c>
      <c r="AC79" s="300"/>
      <c r="AD79" s="301" t="s">
        <v>52</v>
      </c>
      <c r="AE79" s="302"/>
      <c r="AF79" s="303" t="s">
        <v>89</v>
      </c>
      <c r="AG79" s="304"/>
      <c r="AH79" s="291" t="s">
        <v>19</v>
      </c>
      <c r="AI79" s="305">
        <f>(AG80+AG81)/10</f>
        <v>0</v>
      </c>
      <c r="AJ79" s="393" t="s">
        <v>302</v>
      </c>
      <c r="AL79" s="307"/>
      <c r="AM79" s="307"/>
      <c r="AN79" s="307"/>
      <c r="AO79" s="307"/>
      <c r="AP79" s="307"/>
    </row>
    <row r="80" spans="2:42" s="306" customFormat="1" ht="30" customHeight="1" x14ac:dyDescent="0.2">
      <c r="B80" s="381"/>
      <c r="C80" s="383"/>
      <c r="D80" s="385"/>
      <c r="E80" s="387"/>
      <c r="F80" s="129" t="s">
        <v>40</v>
      </c>
      <c r="G80" s="130"/>
      <c r="H80" s="282"/>
      <c r="I80" s="389"/>
      <c r="J80" s="391"/>
      <c r="K80" s="308" t="s">
        <v>42</v>
      </c>
      <c r="L80" s="309"/>
      <c r="M80" s="310" t="s">
        <v>92</v>
      </c>
      <c r="N80" s="336" t="s">
        <v>297</v>
      </c>
      <c r="O80" s="396" t="s">
        <v>50</v>
      </c>
      <c r="P80" s="398" t="s">
        <v>301</v>
      </c>
      <c r="Q80" s="311" t="s">
        <v>76</v>
      </c>
      <c r="R80" s="304">
        <f>R79*I79</f>
        <v>49134.73</v>
      </c>
      <c r="S80" s="400" t="s">
        <v>77</v>
      </c>
      <c r="T80" s="402">
        <f>T79+R81+R80</f>
        <v>54048.203000000001</v>
      </c>
      <c r="U80" s="312" t="s">
        <v>46</v>
      </c>
      <c r="V80" s="404">
        <v>36400</v>
      </c>
      <c r="W80" s="405"/>
      <c r="X80" s="406" t="s">
        <v>51</v>
      </c>
      <c r="Y80" s="408"/>
      <c r="Z80" s="313" t="s">
        <v>57</v>
      </c>
      <c r="AA80" s="314"/>
      <c r="AB80" s="315" t="s">
        <v>95</v>
      </c>
      <c r="AC80" s="316"/>
      <c r="AD80" s="410" t="s">
        <v>53</v>
      </c>
      <c r="AE80" s="398"/>
      <c r="AF80" s="317" t="s">
        <v>76</v>
      </c>
      <c r="AG80" s="318">
        <v>0</v>
      </c>
      <c r="AH80" s="319" t="s">
        <v>77</v>
      </c>
      <c r="AI80" s="320">
        <f>AI79+AG81+AG80</f>
        <v>0</v>
      </c>
      <c r="AJ80" s="394"/>
      <c r="AL80" s="307"/>
      <c r="AM80" s="307"/>
      <c r="AN80" s="307"/>
      <c r="AO80" s="307"/>
      <c r="AP80" s="307"/>
    </row>
    <row r="81" spans="2:42" s="306" customFormat="1" ht="30" customHeight="1" x14ac:dyDescent="0.2">
      <c r="B81" s="382"/>
      <c r="C81" s="384"/>
      <c r="D81" s="386"/>
      <c r="E81" s="388"/>
      <c r="F81" s="124" t="s">
        <v>41</v>
      </c>
      <c r="G81" s="125"/>
      <c r="H81" s="321"/>
      <c r="I81" s="390"/>
      <c r="J81" s="392"/>
      <c r="K81" s="322" t="s">
        <v>43</v>
      </c>
      <c r="L81" s="323"/>
      <c r="M81" s="324" t="s">
        <v>48</v>
      </c>
      <c r="N81" s="325"/>
      <c r="O81" s="397"/>
      <c r="P81" s="399"/>
      <c r="Q81" s="326" t="s">
        <v>78</v>
      </c>
      <c r="R81" s="327"/>
      <c r="S81" s="401"/>
      <c r="T81" s="403"/>
      <c r="U81" s="328" t="s">
        <v>45</v>
      </c>
      <c r="V81" s="412">
        <f>V79*V80</f>
        <v>0</v>
      </c>
      <c r="W81" s="413"/>
      <c r="X81" s="407"/>
      <c r="Y81" s="409"/>
      <c r="Z81" s="329" t="s">
        <v>58</v>
      </c>
      <c r="AA81" s="330"/>
      <c r="AB81" s="331" t="s">
        <v>94</v>
      </c>
      <c r="AC81" s="332"/>
      <c r="AD81" s="411"/>
      <c r="AE81" s="399"/>
      <c r="AF81" s="326" t="s">
        <v>78</v>
      </c>
      <c r="AG81" s="333"/>
      <c r="AH81" s="334" t="s">
        <v>96</v>
      </c>
      <c r="AI81" s="335">
        <f>T80-AI80</f>
        <v>54048.203000000001</v>
      </c>
      <c r="AJ81" s="395"/>
      <c r="AL81" s="307"/>
      <c r="AM81" s="307"/>
      <c r="AN81" s="307"/>
      <c r="AO81" s="307"/>
      <c r="AP81" s="307"/>
    </row>
    <row r="82" spans="2:42" ht="29.45" customHeight="1" x14ac:dyDescent="0.2"/>
    <row r="83" spans="2:42" ht="30" customHeight="1" x14ac:dyDescent="0.2">
      <c r="B83" s="414" t="s">
        <v>135</v>
      </c>
      <c r="C83" s="414"/>
      <c r="D83" s="414"/>
      <c r="E83" s="414"/>
      <c r="F83" s="414"/>
      <c r="G83" s="414"/>
      <c r="H83" s="414"/>
      <c r="I83" s="414"/>
      <c r="J83" s="414"/>
      <c r="K83" s="414"/>
      <c r="L83" s="414"/>
      <c r="M83" s="414"/>
      <c r="N83" s="414"/>
      <c r="O83" s="414"/>
      <c r="P83" s="414"/>
      <c r="Q83" s="414"/>
      <c r="R83" s="414"/>
      <c r="S83" s="414"/>
      <c r="T83" s="414"/>
      <c r="U83" s="414"/>
      <c r="V83" s="414"/>
      <c r="W83" s="414"/>
      <c r="X83" s="414"/>
      <c r="Y83" s="414"/>
      <c r="Z83" s="414"/>
      <c r="AA83" s="414"/>
      <c r="AB83" s="414"/>
      <c r="AC83" s="414"/>
      <c r="AD83" s="414"/>
      <c r="AE83" s="414"/>
      <c r="AF83" s="414"/>
      <c r="AG83" s="414"/>
      <c r="AH83" s="414"/>
      <c r="AI83" s="414"/>
      <c r="AJ83" s="414"/>
    </row>
    <row r="84" spans="2:42" ht="30" customHeight="1" x14ac:dyDescent="0.2">
      <c r="B84" s="338" t="s">
        <v>34</v>
      </c>
      <c r="C84" s="340" t="s">
        <v>5</v>
      </c>
      <c r="D84" s="342" t="s">
        <v>2</v>
      </c>
      <c r="E84" s="371" t="s">
        <v>136</v>
      </c>
      <c r="F84" s="25" t="s">
        <v>39</v>
      </c>
      <c r="G84" s="26" t="s">
        <v>264</v>
      </c>
      <c r="H84" s="374"/>
      <c r="I84" s="377">
        <v>25</v>
      </c>
      <c r="J84" s="379" t="s">
        <v>118</v>
      </c>
      <c r="K84" s="27" t="s">
        <v>39</v>
      </c>
      <c r="L84" s="28" t="s">
        <v>263</v>
      </c>
      <c r="M84" s="32" t="s">
        <v>91</v>
      </c>
      <c r="N84" s="33"/>
      <c r="O84" s="34" t="s">
        <v>49</v>
      </c>
      <c r="P84" s="99"/>
      <c r="Q84" s="98" t="s">
        <v>75</v>
      </c>
      <c r="R84" s="85">
        <v>700</v>
      </c>
      <c r="S84" s="29" t="s">
        <v>19</v>
      </c>
      <c r="T84" s="88">
        <f>SUM(R85:R86)/10</f>
        <v>1750</v>
      </c>
      <c r="U84" s="30" t="s">
        <v>44</v>
      </c>
      <c r="V84" s="31"/>
      <c r="W84" s="2"/>
      <c r="X84" s="35" t="s">
        <v>47</v>
      </c>
      <c r="Y84" s="36"/>
      <c r="Z84" s="41" t="s">
        <v>56</v>
      </c>
      <c r="AA84" s="24"/>
      <c r="AB84" s="37" t="s">
        <v>92</v>
      </c>
      <c r="AC84" s="38"/>
      <c r="AD84" s="39" t="s">
        <v>52</v>
      </c>
      <c r="AE84" s="40"/>
      <c r="AF84" s="92" t="s">
        <v>89</v>
      </c>
      <c r="AG84" s="86"/>
      <c r="AH84" s="29" t="s">
        <v>19</v>
      </c>
      <c r="AI84" s="104">
        <f>(AG85+AG86)/10</f>
        <v>0</v>
      </c>
      <c r="AJ84" s="350" t="s">
        <v>137</v>
      </c>
    </row>
    <row r="85" spans="2:42" ht="30" customHeight="1" x14ac:dyDescent="0.2">
      <c r="B85" s="338"/>
      <c r="C85" s="340"/>
      <c r="D85" s="342"/>
      <c r="E85" s="372"/>
      <c r="F85" s="129" t="s">
        <v>40</v>
      </c>
      <c r="G85" s="130"/>
      <c r="H85" s="375"/>
      <c r="I85" s="377"/>
      <c r="J85" s="379"/>
      <c r="K85" s="43" t="s">
        <v>42</v>
      </c>
      <c r="L85" s="44"/>
      <c r="M85" s="45" t="s">
        <v>92</v>
      </c>
      <c r="N85" s="46"/>
      <c r="O85" s="353" t="s">
        <v>50</v>
      </c>
      <c r="P85" s="355"/>
      <c r="Q85" s="94" t="s">
        <v>76</v>
      </c>
      <c r="R85" s="86">
        <f>R84*I84</f>
        <v>17500</v>
      </c>
      <c r="S85" s="357" t="s">
        <v>77</v>
      </c>
      <c r="T85" s="359">
        <f>T84+R86+R85</f>
        <v>19250</v>
      </c>
      <c r="U85" s="102" t="s">
        <v>46</v>
      </c>
      <c r="V85" s="361"/>
      <c r="W85" s="362"/>
      <c r="X85" s="363" t="s">
        <v>51</v>
      </c>
      <c r="Y85" s="365"/>
      <c r="Z85" s="49" t="s">
        <v>57</v>
      </c>
      <c r="AA85" s="50"/>
      <c r="AB85" s="47" t="s">
        <v>95</v>
      </c>
      <c r="AC85" s="48"/>
      <c r="AD85" s="367" t="s">
        <v>53</v>
      </c>
      <c r="AE85" s="355"/>
      <c r="AF85" s="93" t="s">
        <v>76</v>
      </c>
      <c r="AG85" s="100">
        <v>0</v>
      </c>
      <c r="AH85" s="106" t="s">
        <v>77</v>
      </c>
      <c r="AI85" s="107">
        <f>AI84+AG86+AG85</f>
        <v>0</v>
      </c>
      <c r="AJ85" s="351"/>
    </row>
    <row r="86" spans="2:42" ht="30" customHeight="1" x14ac:dyDescent="0.2">
      <c r="B86" s="339"/>
      <c r="C86" s="341"/>
      <c r="D86" s="343"/>
      <c r="E86" s="373"/>
      <c r="F86" s="51" t="s">
        <v>41</v>
      </c>
      <c r="G86" s="128"/>
      <c r="H86" s="376"/>
      <c r="I86" s="378"/>
      <c r="J86" s="380"/>
      <c r="K86" s="53" t="s">
        <v>43</v>
      </c>
      <c r="L86" s="127"/>
      <c r="M86" s="55" t="s">
        <v>48</v>
      </c>
      <c r="N86" s="56"/>
      <c r="O86" s="354"/>
      <c r="P86" s="356"/>
      <c r="Q86" s="95" t="s">
        <v>78</v>
      </c>
      <c r="R86" s="87"/>
      <c r="S86" s="358"/>
      <c r="T86" s="360"/>
      <c r="U86" s="103" t="s">
        <v>45</v>
      </c>
      <c r="V86" s="369">
        <f>V84*V85</f>
        <v>0</v>
      </c>
      <c r="W86" s="370"/>
      <c r="X86" s="364"/>
      <c r="Y86" s="366"/>
      <c r="Z86" s="59" t="s">
        <v>58</v>
      </c>
      <c r="AA86" s="60"/>
      <c r="AB86" s="57" t="s">
        <v>94</v>
      </c>
      <c r="AC86" s="58"/>
      <c r="AD86" s="368"/>
      <c r="AE86" s="356"/>
      <c r="AF86" s="95" t="s">
        <v>78</v>
      </c>
      <c r="AG86" s="101"/>
      <c r="AH86" s="105" t="s">
        <v>96</v>
      </c>
      <c r="AI86" s="108">
        <f>T85-AI85</f>
        <v>19250</v>
      </c>
      <c r="AJ86" s="352"/>
    </row>
    <row r="87" spans="2:42" ht="30" customHeight="1" x14ac:dyDescent="0.2">
      <c r="B87" s="338" t="s">
        <v>34</v>
      </c>
      <c r="C87" s="340" t="s">
        <v>5</v>
      </c>
      <c r="D87" s="342" t="s">
        <v>2</v>
      </c>
      <c r="E87" s="371" t="s">
        <v>305</v>
      </c>
      <c r="F87" s="25" t="s">
        <v>39</v>
      </c>
      <c r="G87" s="26" t="s">
        <v>264</v>
      </c>
      <c r="H87" s="374"/>
      <c r="I87" s="377">
        <v>2</v>
      </c>
      <c r="J87" s="379" t="s">
        <v>118</v>
      </c>
      <c r="K87" s="27" t="s">
        <v>39</v>
      </c>
      <c r="L87" s="28" t="s">
        <v>263</v>
      </c>
      <c r="M87" s="32" t="s">
        <v>91</v>
      </c>
      <c r="N87" s="33"/>
      <c r="O87" s="34" t="s">
        <v>49</v>
      </c>
      <c r="P87" s="99"/>
      <c r="Q87" s="98" t="s">
        <v>75</v>
      </c>
      <c r="R87" s="85">
        <v>700</v>
      </c>
      <c r="S87" s="29" t="s">
        <v>19</v>
      </c>
      <c r="T87" s="88">
        <f>SUM(R88:R89)/10</f>
        <v>140</v>
      </c>
      <c r="U87" s="30" t="s">
        <v>44</v>
      </c>
      <c r="V87" s="31"/>
      <c r="W87" s="2"/>
      <c r="X87" s="35" t="s">
        <v>47</v>
      </c>
      <c r="Y87" s="36"/>
      <c r="Z87" s="41" t="s">
        <v>56</v>
      </c>
      <c r="AA87" s="24"/>
      <c r="AB87" s="37" t="s">
        <v>92</v>
      </c>
      <c r="AC87" s="38"/>
      <c r="AD87" s="39" t="s">
        <v>52</v>
      </c>
      <c r="AE87" s="40"/>
      <c r="AF87" s="92" t="s">
        <v>89</v>
      </c>
      <c r="AG87" s="86"/>
      <c r="AH87" s="29" t="s">
        <v>19</v>
      </c>
      <c r="AI87" s="104">
        <f>(AG88+AG89)/10</f>
        <v>0</v>
      </c>
      <c r="AJ87" s="350" t="s">
        <v>137</v>
      </c>
    </row>
    <row r="88" spans="2:42" ht="30" customHeight="1" x14ac:dyDescent="0.2">
      <c r="B88" s="338"/>
      <c r="C88" s="340"/>
      <c r="D88" s="342"/>
      <c r="E88" s="372"/>
      <c r="F88" s="129" t="s">
        <v>40</v>
      </c>
      <c r="G88" s="130"/>
      <c r="H88" s="375"/>
      <c r="I88" s="377"/>
      <c r="J88" s="379"/>
      <c r="K88" s="43" t="s">
        <v>42</v>
      </c>
      <c r="L88" s="44"/>
      <c r="M88" s="45" t="s">
        <v>92</v>
      </c>
      <c r="N88" s="46"/>
      <c r="O88" s="353" t="s">
        <v>50</v>
      </c>
      <c r="P88" s="355"/>
      <c r="Q88" s="94" t="s">
        <v>76</v>
      </c>
      <c r="R88" s="86">
        <f>R87*I87</f>
        <v>1400</v>
      </c>
      <c r="S88" s="357" t="s">
        <v>77</v>
      </c>
      <c r="T88" s="359">
        <f>T87+R89+R88</f>
        <v>1540</v>
      </c>
      <c r="U88" s="102" t="s">
        <v>46</v>
      </c>
      <c r="V88" s="361"/>
      <c r="W88" s="362"/>
      <c r="X88" s="363" t="s">
        <v>51</v>
      </c>
      <c r="Y88" s="365"/>
      <c r="Z88" s="49" t="s">
        <v>57</v>
      </c>
      <c r="AA88" s="50"/>
      <c r="AB88" s="47" t="s">
        <v>95</v>
      </c>
      <c r="AC88" s="48"/>
      <c r="AD88" s="367" t="s">
        <v>53</v>
      </c>
      <c r="AE88" s="355"/>
      <c r="AF88" s="93" t="s">
        <v>76</v>
      </c>
      <c r="AG88" s="100">
        <v>0</v>
      </c>
      <c r="AH88" s="106" t="s">
        <v>77</v>
      </c>
      <c r="AI88" s="107">
        <f>AI87+AG89+AG88</f>
        <v>0</v>
      </c>
      <c r="AJ88" s="351"/>
    </row>
    <row r="89" spans="2:42" ht="30" customHeight="1" x14ac:dyDescent="0.2">
      <c r="B89" s="339"/>
      <c r="C89" s="341"/>
      <c r="D89" s="343"/>
      <c r="E89" s="373"/>
      <c r="F89" s="51" t="s">
        <v>41</v>
      </c>
      <c r="G89" s="128"/>
      <c r="H89" s="376"/>
      <c r="I89" s="378"/>
      <c r="J89" s="380"/>
      <c r="K89" s="53" t="s">
        <v>43</v>
      </c>
      <c r="L89" s="127"/>
      <c r="M89" s="55" t="s">
        <v>48</v>
      </c>
      <c r="N89" s="56"/>
      <c r="O89" s="354"/>
      <c r="P89" s="356"/>
      <c r="Q89" s="95" t="s">
        <v>78</v>
      </c>
      <c r="R89" s="87"/>
      <c r="S89" s="358"/>
      <c r="T89" s="360"/>
      <c r="U89" s="103" t="s">
        <v>45</v>
      </c>
      <c r="V89" s="369">
        <f>V87*V88</f>
        <v>0</v>
      </c>
      <c r="W89" s="370"/>
      <c r="X89" s="364"/>
      <c r="Y89" s="366"/>
      <c r="Z89" s="59" t="s">
        <v>58</v>
      </c>
      <c r="AA89" s="60"/>
      <c r="AB89" s="57" t="s">
        <v>94</v>
      </c>
      <c r="AC89" s="58"/>
      <c r="AD89" s="368"/>
      <c r="AE89" s="356"/>
      <c r="AF89" s="95" t="s">
        <v>78</v>
      </c>
      <c r="AG89" s="101"/>
      <c r="AH89" s="105" t="s">
        <v>96</v>
      </c>
      <c r="AI89" s="108">
        <f>T88-AI88</f>
        <v>1540</v>
      </c>
      <c r="AJ89" s="352"/>
    </row>
    <row r="90" spans="2:42" ht="29.45" customHeight="1" x14ac:dyDescent="0.2"/>
    <row r="91" spans="2:42" ht="30" customHeight="1" x14ac:dyDescent="0.2">
      <c r="B91" s="414" t="s">
        <v>259</v>
      </c>
      <c r="C91" s="414"/>
      <c r="D91" s="414"/>
      <c r="E91" s="414"/>
      <c r="F91" s="414"/>
      <c r="G91" s="414"/>
      <c r="H91" s="414"/>
      <c r="I91" s="414"/>
      <c r="J91" s="414"/>
      <c r="K91" s="414"/>
      <c r="L91" s="414"/>
      <c r="M91" s="414"/>
      <c r="N91" s="414"/>
      <c r="O91" s="414"/>
      <c r="P91" s="414"/>
      <c r="Q91" s="414"/>
      <c r="R91" s="414"/>
      <c r="S91" s="414"/>
      <c r="T91" s="414"/>
      <c r="U91" s="414"/>
      <c r="V91" s="414"/>
      <c r="W91" s="414"/>
      <c r="X91" s="414"/>
      <c r="Y91" s="414"/>
      <c r="Z91" s="414"/>
      <c r="AA91" s="414"/>
      <c r="AB91" s="414"/>
      <c r="AC91" s="414"/>
      <c r="AD91" s="414"/>
      <c r="AE91" s="414"/>
      <c r="AF91" s="414"/>
      <c r="AG91" s="414"/>
      <c r="AH91" s="414"/>
      <c r="AI91" s="414"/>
      <c r="AJ91" s="414"/>
    </row>
    <row r="92" spans="2:42" ht="30" customHeight="1" x14ac:dyDescent="0.2">
      <c r="B92" s="338" t="s">
        <v>34</v>
      </c>
      <c r="C92" s="340" t="s">
        <v>0</v>
      </c>
      <c r="D92" s="342" t="s">
        <v>2</v>
      </c>
      <c r="E92" s="371" t="s">
        <v>260</v>
      </c>
      <c r="F92" s="25" t="s">
        <v>39</v>
      </c>
      <c r="G92" s="26" t="s">
        <v>261</v>
      </c>
      <c r="H92" s="415" t="e" vm="2">
        <v>#VALUE!</v>
      </c>
      <c r="I92" s="377">
        <v>10</v>
      </c>
      <c r="J92" s="348"/>
      <c r="K92" s="27" t="s">
        <v>39</v>
      </c>
      <c r="L92" s="28" t="s">
        <v>131</v>
      </c>
      <c r="M92" s="32" t="s">
        <v>91</v>
      </c>
      <c r="N92" s="33" t="s">
        <v>304</v>
      </c>
      <c r="O92" s="34" t="s">
        <v>49</v>
      </c>
      <c r="P92" s="99"/>
      <c r="Q92" s="98" t="s">
        <v>75</v>
      </c>
      <c r="R92" s="85"/>
      <c r="S92" s="29" t="s">
        <v>19</v>
      </c>
      <c r="T92" s="88">
        <f>SUM(R93:R94)/10</f>
        <v>0</v>
      </c>
      <c r="U92" s="30" t="s">
        <v>44</v>
      </c>
      <c r="V92" s="31"/>
      <c r="W92" s="2"/>
      <c r="X92" s="35" t="s">
        <v>47</v>
      </c>
      <c r="Y92" s="36"/>
      <c r="Z92" s="41" t="s">
        <v>56</v>
      </c>
      <c r="AA92" s="24"/>
      <c r="AB92" s="37" t="s">
        <v>92</v>
      </c>
      <c r="AC92" s="38"/>
      <c r="AD92" s="39" t="s">
        <v>52</v>
      </c>
      <c r="AE92" s="40"/>
      <c r="AF92" s="92" t="s">
        <v>89</v>
      </c>
      <c r="AG92" s="86"/>
      <c r="AH92" s="29" t="s">
        <v>19</v>
      </c>
      <c r="AI92" s="104">
        <f>(AG93+AG94)/10</f>
        <v>0</v>
      </c>
      <c r="AJ92" s="350"/>
    </row>
    <row r="93" spans="2:42" ht="30" customHeight="1" x14ac:dyDescent="0.2">
      <c r="B93" s="338"/>
      <c r="C93" s="340"/>
      <c r="D93" s="342"/>
      <c r="E93" s="372"/>
      <c r="F93" s="42" t="s">
        <v>40</v>
      </c>
      <c r="G93" s="3">
        <v>508251</v>
      </c>
      <c r="H93" s="416"/>
      <c r="I93" s="377"/>
      <c r="J93" s="348"/>
      <c r="K93" s="43" t="s">
        <v>42</v>
      </c>
      <c r="L93" s="44" t="s">
        <v>132</v>
      </c>
      <c r="M93" s="45" t="s">
        <v>92</v>
      </c>
      <c r="N93" s="46"/>
      <c r="O93" s="353" t="s">
        <v>50</v>
      </c>
      <c r="P93" s="355"/>
      <c r="Q93" s="94" t="s">
        <v>76</v>
      </c>
      <c r="R93" s="86">
        <f>R92*I92</f>
        <v>0</v>
      </c>
      <c r="S93" s="357" t="s">
        <v>77</v>
      </c>
      <c r="T93" s="359">
        <f>T92+R94+R93</f>
        <v>0</v>
      </c>
      <c r="U93" s="102" t="s">
        <v>46</v>
      </c>
      <c r="V93" s="361"/>
      <c r="W93" s="362"/>
      <c r="X93" s="363" t="s">
        <v>51</v>
      </c>
      <c r="Y93" s="365"/>
      <c r="Z93" s="49" t="s">
        <v>57</v>
      </c>
      <c r="AA93" s="50"/>
      <c r="AB93" s="47" t="s">
        <v>95</v>
      </c>
      <c r="AC93" s="48"/>
      <c r="AD93" s="367" t="s">
        <v>53</v>
      </c>
      <c r="AE93" s="355"/>
      <c r="AF93" s="93" t="s">
        <v>76</v>
      </c>
      <c r="AG93" s="100">
        <v>0</v>
      </c>
      <c r="AH93" s="106" t="s">
        <v>77</v>
      </c>
      <c r="AI93" s="107">
        <f>AI92+AG94+AG93</f>
        <v>0</v>
      </c>
      <c r="AJ93" s="351"/>
    </row>
    <row r="94" spans="2:42" ht="30" customHeight="1" x14ac:dyDescent="0.2">
      <c r="B94" s="339"/>
      <c r="C94" s="341"/>
      <c r="D94" s="343"/>
      <c r="E94" s="373"/>
      <c r="F94" s="51" t="s">
        <v>41</v>
      </c>
      <c r="G94" s="128" t="s">
        <v>262</v>
      </c>
      <c r="H94" s="417"/>
      <c r="I94" s="378"/>
      <c r="J94" s="349"/>
      <c r="K94" s="53" t="s">
        <v>43</v>
      </c>
      <c r="L94" s="127" t="s">
        <v>133</v>
      </c>
      <c r="M94" s="55" t="s">
        <v>48</v>
      </c>
      <c r="N94" s="56"/>
      <c r="O94" s="354"/>
      <c r="P94" s="356"/>
      <c r="Q94" s="95" t="s">
        <v>78</v>
      </c>
      <c r="R94" s="87"/>
      <c r="S94" s="358"/>
      <c r="T94" s="360"/>
      <c r="U94" s="103" t="s">
        <v>45</v>
      </c>
      <c r="V94" s="369">
        <f>V92*V93</f>
        <v>0</v>
      </c>
      <c r="W94" s="370"/>
      <c r="X94" s="364"/>
      <c r="Y94" s="366"/>
      <c r="Z94" s="59" t="s">
        <v>58</v>
      </c>
      <c r="AA94" s="60"/>
      <c r="AB94" s="57" t="s">
        <v>94</v>
      </c>
      <c r="AC94" s="58"/>
      <c r="AD94" s="368"/>
      <c r="AE94" s="356"/>
      <c r="AF94" s="95" t="s">
        <v>78</v>
      </c>
      <c r="AG94" s="101"/>
      <c r="AH94" s="105" t="s">
        <v>96</v>
      </c>
      <c r="AI94" s="108">
        <f>T93-AI93</f>
        <v>0</v>
      </c>
      <c r="AJ94" s="352"/>
    </row>
    <row r="95" spans="2:42" ht="29.45" customHeight="1" x14ac:dyDescent="0.2"/>
    <row r="96" spans="2:42" ht="30" customHeight="1" x14ac:dyDescent="0.2">
      <c r="B96" s="414" t="s">
        <v>415</v>
      </c>
      <c r="C96" s="414"/>
      <c r="D96" s="414"/>
      <c r="E96" s="414"/>
      <c r="F96" s="414"/>
      <c r="G96" s="414"/>
      <c r="H96" s="414"/>
      <c r="I96" s="414"/>
      <c r="J96" s="414"/>
      <c r="K96" s="414"/>
      <c r="L96" s="414"/>
      <c r="M96" s="414"/>
      <c r="N96" s="414"/>
      <c r="O96" s="414"/>
      <c r="P96" s="414"/>
      <c r="Q96" s="414"/>
      <c r="R96" s="414"/>
      <c r="S96" s="414"/>
      <c r="T96" s="414"/>
      <c r="U96" s="414"/>
      <c r="V96" s="414"/>
      <c r="W96" s="414"/>
      <c r="X96" s="414"/>
      <c r="Y96" s="414"/>
      <c r="Z96" s="414"/>
      <c r="AA96" s="414"/>
      <c r="AB96" s="414"/>
      <c r="AC96" s="414"/>
      <c r="AD96" s="414"/>
      <c r="AE96" s="414"/>
      <c r="AF96" s="414"/>
      <c r="AG96" s="414"/>
      <c r="AH96" s="414"/>
      <c r="AI96" s="414"/>
      <c r="AJ96" s="414"/>
    </row>
    <row r="97" spans="2:36" ht="30" customHeight="1" x14ac:dyDescent="0.2">
      <c r="B97" s="338" t="s">
        <v>34</v>
      </c>
      <c r="C97" s="340" t="s">
        <v>0</v>
      </c>
      <c r="D97" s="342" t="s">
        <v>2</v>
      </c>
      <c r="E97" s="371" t="s">
        <v>416</v>
      </c>
      <c r="F97" s="25" t="s">
        <v>39</v>
      </c>
      <c r="G97" s="26" t="s">
        <v>417</v>
      </c>
      <c r="H97" s="90"/>
      <c r="I97" s="346">
        <v>6</v>
      </c>
      <c r="J97" s="348"/>
      <c r="K97" s="27" t="s">
        <v>39</v>
      </c>
      <c r="L97" s="28" t="s">
        <v>418</v>
      </c>
      <c r="M97" s="32" t="s">
        <v>91</v>
      </c>
      <c r="N97" s="33"/>
      <c r="O97" s="34" t="s">
        <v>49</v>
      </c>
      <c r="P97" s="99"/>
      <c r="Q97" s="98" t="s">
        <v>75</v>
      </c>
      <c r="R97" s="85"/>
      <c r="S97" s="29" t="s">
        <v>19</v>
      </c>
      <c r="T97" s="88">
        <f>SUM(R98:R99)/10</f>
        <v>25.99</v>
      </c>
      <c r="U97" s="30" t="s">
        <v>44</v>
      </c>
      <c r="V97" s="31"/>
      <c r="W97" s="2"/>
      <c r="X97" s="35" t="s">
        <v>47</v>
      </c>
      <c r="Y97" s="36"/>
      <c r="Z97" s="41" t="s">
        <v>56</v>
      </c>
      <c r="AA97" s="24"/>
      <c r="AB97" s="37" t="s">
        <v>92</v>
      </c>
      <c r="AC97" s="38"/>
      <c r="AD97" s="39" t="s">
        <v>52</v>
      </c>
      <c r="AE97" s="40"/>
      <c r="AF97" s="92" t="s">
        <v>89</v>
      </c>
      <c r="AG97" s="86"/>
      <c r="AH97" s="29" t="s">
        <v>19</v>
      </c>
      <c r="AI97" s="104">
        <f>(AG98+AG99)/10</f>
        <v>0</v>
      </c>
      <c r="AJ97" s="350"/>
    </row>
    <row r="98" spans="2:36" ht="30" customHeight="1" x14ac:dyDescent="0.2">
      <c r="B98" s="338"/>
      <c r="C98" s="340"/>
      <c r="D98" s="342"/>
      <c r="E98" s="372"/>
      <c r="F98" s="42" t="s">
        <v>40</v>
      </c>
      <c r="G98" s="3"/>
      <c r="H98" s="90"/>
      <c r="I98" s="346"/>
      <c r="J98" s="348"/>
      <c r="K98" s="43" t="s">
        <v>42</v>
      </c>
      <c r="L98" s="44"/>
      <c r="M98" s="45" t="s">
        <v>92</v>
      </c>
      <c r="N98" s="46"/>
      <c r="O98" s="353" t="s">
        <v>50</v>
      </c>
      <c r="P98" s="355"/>
      <c r="Q98" s="94" t="s">
        <v>76</v>
      </c>
      <c r="R98" s="86">
        <v>234</v>
      </c>
      <c r="S98" s="357" t="s">
        <v>77</v>
      </c>
      <c r="T98" s="359">
        <f>T97+R99+R98</f>
        <v>285.89</v>
      </c>
      <c r="U98" s="102" t="s">
        <v>46</v>
      </c>
      <c r="V98" s="361"/>
      <c r="W98" s="362"/>
      <c r="X98" s="363" t="s">
        <v>51</v>
      </c>
      <c r="Y98" s="365"/>
      <c r="Z98" s="49" t="s">
        <v>57</v>
      </c>
      <c r="AA98" s="50"/>
      <c r="AB98" s="47" t="s">
        <v>95</v>
      </c>
      <c r="AC98" s="48"/>
      <c r="AD98" s="367" t="s">
        <v>53</v>
      </c>
      <c r="AE98" s="355"/>
      <c r="AF98" s="93" t="s">
        <v>76</v>
      </c>
      <c r="AG98" s="100">
        <v>0</v>
      </c>
      <c r="AH98" s="106" t="s">
        <v>77</v>
      </c>
      <c r="AI98" s="107">
        <f>AI97+AG99+AG98</f>
        <v>0</v>
      </c>
      <c r="AJ98" s="351"/>
    </row>
    <row r="99" spans="2:36" ht="30" customHeight="1" x14ac:dyDescent="0.2">
      <c r="B99" s="339"/>
      <c r="C99" s="341"/>
      <c r="D99" s="343"/>
      <c r="E99" s="373"/>
      <c r="F99" s="51" t="s">
        <v>41</v>
      </c>
      <c r="G99" s="52"/>
      <c r="H99" s="91"/>
      <c r="I99" s="347"/>
      <c r="J99" s="349"/>
      <c r="K99" s="53" t="s">
        <v>43</v>
      </c>
      <c r="L99" s="54"/>
      <c r="M99" s="55" t="s">
        <v>48</v>
      </c>
      <c r="N99" s="56"/>
      <c r="O99" s="354"/>
      <c r="P99" s="356"/>
      <c r="Q99" s="95" t="s">
        <v>78</v>
      </c>
      <c r="R99" s="87">
        <v>25.9</v>
      </c>
      <c r="S99" s="358"/>
      <c r="T99" s="360"/>
      <c r="U99" s="103" t="s">
        <v>45</v>
      </c>
      <c r="V99" s="369">
        <f>V97*V98</f>
        <v>0</v>
      </c>
      <c r="W99" s="370"/>
      <c r="X99" s="364"/>
      <c r="Y99" s="366"/>
      <c r="Z99" s="59" t="s">
        <v>58</v>
      </c>
      <c r="AA99" s="60"/>
      <c r="AB99" s="57" t="s">
        <v>94</v>
      </c>
      <c r="AC99" s="58"/>
      <c r="AD99" s="368"/>
      <c r="AE99" s="356"/>
      <c r="AF99" s="95" t="s">
        <v>78</v>
      </c>
      <c r="AG99" s="101"/>
      <c r="AH99" s="105" t="s">
        <v>96</v>
      </c>
      <c r="AI99" s="108">
        <f>T98-AI98</f>
        <v>285.89</v>
      </c>
      <c r="AJ99" s="352"/>
    </row>
  </sheetData>
  <dataConsolidate/>
  <mergeCells count="420">
    <mergeCell ref="B96:AJ96"/>
    <mergeCell ref="B97:B99"/>
    <mergeCell ref="C97:C99"/>
    <mergeCell ref="D97:D99"/>
    <mergeCell ref="E97:E99"/>
    <mergeCell ref="I97:I99"/>
    <mergeCell ref="J97:J99"/>
    <mergeCell ref="AJ97:AJ99"/>
    <mergeCell ref="O98:O99"/>
    <mergeCell ref="P98:P99"/>
    <mergeCell ref="S98:S99"/>
    <mergeCell ref="T98:T99"/>
    <mergeCell ref="V98:W98"/>
    <mergeCell ref="X98:X99"/>
    <mergeCell ref="Y98:Y99"/>
    <mergeCell ref="AD98:AD99"/>
    <mergeCell ref="AE98:AE99"/>
    <mergeCell ref="V99:W99"/>
    <mergeCell ref="AJ66:AJ68"/>
    <mergeCell ref="O67:O68"/>
    <mergeCell ref="P67:P68"/>
    <mergeCell ref="S67:S68"/>
    <mergeCell ref="T67:T68"/>
    <mergeCell ref="V67:W67"/>
    <mergeCell ref="X67:X68"/>
    <mergeCell ref="AD67:AD68"/>
    <mergeCell ref="AE67:AE68"/>
    <mergeCell ref="V68:W68"/>
    <mergeCell ref="Y67:Y68"/>
    <mergeCell ref="B63:B65"/>
    <mergeCell ref="C63:C65"/>
    <mergeCell ref="D63:D65"/>
    <mergeCell ref="E63:E65"/>
    <mergeCell ref="I63:I65"/>
    <mergeCell ref="J63:J65"/>
    <mergeCell ref="AJ63:AJ65"/>
    <mergeCell ref="O64:O65"/>
    <mergeCell ref="P64:P65"/>
    <mergeCell ref="S64:S65"/>
    <mergeCell ref="T64:T65"/>
    <mergeCell ref="V64:W64"/>
    <mergeCell ref="X64:X65"/>
    <mergeCell ref="Y64:Y65"/>
    <mergeCell ref="AD64:AD65"/>
    <mergeCell ref="AE64:AE65"/>
    <mergeCell ref="V65:W65"/>
    <mergeCell ref="B66:B68"/>
    <mergeCell ref="C66:C68"/>
    <mergeCell ref="D66:D68"/>
    <mergeCell ref="E66:E68"/>
    <mergeCell ref="I66:I68"/>
    <mergeCell ref="J66:J68"/>
    <mergeCell ref="B62:AJ62"/>
    <mergeCell ref="B59:B61"/>
    <mergeCell ref="C59:C61"/>
    <mergeCell ref="D59:D61"/>
    <mergeCell ref="E59:E61"/>
    <mergeCell ref="I59:I61"/>
    <mergeCell ref="J59:J61"/>
    <mergeCell ref="AJ59:AJ61"/>
    <mergeCell ref="O60:O61"/>
    <mergeCell ref="P60:P61"/>
    <mergeCell ref="S60:S61"/>
    <mergeCell ref="T60:T61"/>
    <mergeCell ref="V60:W60"/>
    <mergeCell ref="X60:X61"/>
    <mergeCell ref="Y60:Y61"/>
    <mergeCell ref="AD60:AD61"/>
    <mergeCell ref="AE60:AE61"/>
    <mergeCell ref="V61:W61"/>
    <mergeCell ref="E48:E50"/>
    <mergeCell ref="H48:H50"/>
    <mergeCell ref="I48:I50"/>
    <mergeCell ref="J48:J50"/>
    <mergeCell ref="H45:H47"/>
    <mergeCell ref="I45:I47"/>
    <mergeCell ref="J45:J47"/>
    <mergeCell ref="B37:AJ37"/>
    <mergeCell ref="B38:AJ38"/>
    <mergeCell ref="AE46:AE47"/>
    <mergeCell ref="V47:W47"/>
    <mergeCell ref="AJ48:AJ50"/>
    <mergeCell ref="O49:O50"/>
    <mergeCell ref="P49:P50"/>
    <mergeCell ref="S49:S50"/>
    <mergeCell ref="T49:T50"/>
    <mergeCell ref="V49:W49"/>
    <mergeCell ref="Y49:Y50"/>
    <mergeCell ref="AD49:AD50"/>
    <mergeCell ref="AE49:AE50"/>
    <mergeCell ref="V50:W50"/>
    <mergeCell ref="AJ42:AJ44"/>
    <mergeCell ref="O43:O44"/>
    <mergeCell ref="P43:P44"/>
    <mergeCell ref="S43:S44"/>
    <mergeCell ref="T43:T44"/>
    <mergeCell ref="V43:W43"/>
    <mergeCell ref="X43:X44"/>
    <mergeCell ref="Y43:Y44"/>
    <mergeCell ref="AD43:AD44"/>
    <mergeCell ref="AE43:AE44"/>
    <mergeCell ref="V44:W44"/>
    <mergeCell ref="E10:E11"/>
    <mergeCell ref="B13:AJ13"/>
    <mergeCell ref="Q11:T11"/>
    <mergeCell ref="O16:O17"/>
    <mergeCell ref="P16:P17"/>
    <mergeCell ref="S16:S17"/>
    <mergeCell ref="T16:T17"/>
    <mergeCell ref="AD16:AD17"/>
    <mergeCell ref="AE16:AE17"/>
    <mergeCell ref="V16:W16"/>
    <mergeCell ref="Y16:Y17"/>
    <mergeCell ref="V17:W17"/>
    <mergeCell ref="X16:X17"/>
    <mergeCell ref="B19:AJ19"/>
    <mergeCell ref="B21:B23"/>
    <mergeCell ref="C21:C23"/>
    <mergeCell ref="E4:G6"/>
    <mergeCell ref="B14:AJ14"/>
    <mergeCell ref="AJ15:AJ17"/>
    <mergeCell ref="I15:I17"/>
    <mergeCell ref="B2:D8"/>
    <mergeCell ref="B15:B17"/>
    <mergeCell ref="C15:C17"/>
    <mergeCell ref="D15:D17"/>
    <mergeCell ref="AJ10:AJ11"/>
    <mergeCell ref="F10:G11"/>
    <mergeCell ref="K10:L11"/>
    <mergeCell ref="J10:J11"/>
    <mergeCell ref="B10:D10"/>
    <mergeCell ref="I10:I11"/>
    <mergeCell ref="H10:H11"/>
    <mergeCell ref="AB10:AI10"/>
    <mergeCell ref="AB11:AE11"/>
    <mergeCell ref="AF11:AI11"/>
    <mergeCell ref="U10:AA10"/>
    <mergeCell ref="U11:W11"/>
    <mergeCell ref="X11:Y11"/>
    <mergeCell ref="Z11:AA11"/>
    <mergeCell ref="M10:T10"/>
    <mergeCell ref="M11:P11"/>
    <mergeCell ref="J15:J17"/>
    <mergeCell ref="E15:E17"/>
    <mergeCell ref="AE22:AE23"/>
    <mergeCell ref="V23:W23"/>
    <mergeCell ref="B20:AJ20"/>
    <mergeCell ref="B31:AJ31"/>
    <mergeCell ref="D21:D23"/>
    <mergeCell ref="E21:E23"/>
    <mergeCell ref="I21:I23"/>
    <mergeCell ref="J21:J23"/>
    <mergeCell ref="AJ21:AJ23"/>
    <mergeCell ref="O22:O23"/>
    <mergeCell ref="P22:P23"/>
    <mergeCell ref="S22:S23"/>
    <mergeCell ref="T22:T23"/>
    <mergeCell ref="V22:W22"/>
    <mergeCell ref="X22:X23"/>
    <mergeCell ref="Y22:Y23"/>
    <mergeCell ref="AD22:AD23"/>
    <mergeCell ref="H21:H23"/>
    <mergeCell ref="B27:B29"/>
    <mergeCell ref="C27:C29"/>
    <mergeCell ref="D27:D29"/>
    <mergeCell ref="E27:E29"/>
    <mergeCell ref="B51:B53"/>
    <mergeCell ref="C51:C53"/>
    <mergeCell ref="D51:D53"/>
    <mergeCell ref="E51:E53"/>
    <mergeCell ref="I51:I53"/>
    <mergeCell ref="J51:J53"/>
    <mergeCell ref="B39:B41"/>
    <mergeCell ref="C39:C41"/>
    <mergeCell ref="D39:D41"/>
    <mergeCell ref="E39:E41"/>
    <mergeCell ref="I39:I41"/>
    <mergeCell ref="J39:J41"/>
    <mergeCell ref="H39:H41"/>
    <mergeCell ref="B42:B44"/>
    <mergeCell ref="C42:C44"/>
    <mergeCell ref="D42:D44"/>
    <mergeCell ref="E42:E44"/>
    <mergeCell ref="H42:H44"/>
    <mergeCell ref="I42:I44"/>
    <mergeCell ref="J42:J44"/>
    <mergeCell ref="B48:B50"/>
    <mergeCell ref="C48:C50"/>
    <mergeCell ref="D48:D50"/>
    <mergeCell ref="B45:B47"/>
    <mergeCell ref="C45:C47"/>
    <mergeCell ref="D45:D47"/>
    <mergeCell ref="E45:E47"/>
    <mergeCell ref="AJ51:AJ53"/>
    <mergeCell ref="O52:O53"/>
    <mergeCell ref="P52:P53"/>
    <mergeCell ref="S52:S53"/>
    <mergeCell ref="T52:T53"/>
    <mergeCell ref="V52:W52"/>
    <mergeCell ref="X52:X53"/>
    <mergeCell ref="Y52:Y53"/>
    <mergeCell ref="AD52:AD53"/>
    <mergeCell ref="AE52:AE53"/>
    <mergeCell ref="V53:W53"/>
    <mergeCell ref="AJ45:AJ47"/>
    <mergeCell ref="O46:O47"/>
    <mergeCell ref="P46:P47"/>
    <mergeCell ref="S46:S47"/>
    <mergeCell ref="T46:T47"/>
    <mergeCell ref="V46:W46"/>
    <mergeCell ref="X46:X47"/>
    <mergeCell ref="Y46:Y47"/>
    <mergeCell ref="AD46:AD47"/>
    <mergeCell ref="X49:X50"/>
    <mergeCell ref="B55:AJ55"/>
    <mergeCell ref="B56:B58"/>
    <mergeCell ref="C56:C58"/>
    <mergeCell ref="D56:D58"/>
    <mergeCell ref="E56:E58"/>
    <mergeCell ref="I56:I58"/>
    <mergeCell ref="J56:J58"/>
    <mergeCell ref="AJ56:AJ58"/>
    <mergeCell ref="O57:O58"/>
    <mergeCell ref="P57:P58"/>
    <mergeCell ref="S57:S58"/>
    <mergeCell ref="T57:T58"/>
    <mergeCell ref="V57:W57"/>
    <mergeCell ref="X57:X58"/>
    <mergeCell ref="Y57:Y58"/>
    <mergeCell ref="AD57:AD58"/>
    <mergeCell ref="AE57:AE58"/>
    <mergeCell ref="V58:W58"/>
    <mergeCell ref="H27:H29"/>
    <mergeCell ref="I27:I29"/>
    <mergeCell ref="J27:J29"/>
    <mergeCell ref="AJ27:AJ29"/>
    <mergeCell ref="J33:J35"/>
    <mergeCell ref="I33:I35"/>
    <mergeCell ref="B33:B35"/>
    <mergeCell ref="C33:C35"/>
    <mergeCell ref="D33:D35"/>
    <mergeCell ref="E33:E35"/>
    <mergeCell ref="H33:H35"/>
    <mergeCell ref="X25:X26"/>
    <mergeCell ref="Y25:Y26"/>
    <mergeCell ref="AD25:AD26"/>
    <mergeCell ref="AE25:AE26"/>
    <mergeCell ref="V26:W26"/>
    <mergeCell ref="AJ33:AJ35"/>
    <mergeCell ref="O34:O35"/>
    <mergeCell ref="P34:P35"/>
    <mergeCell ref="S34:S35"/>
    <mergeCell ref="T34:T35"/>
    <mergeCell ref="O28:O29"/>
    <mergeCell ref="P28:P29"/>
    <mergeCell ref="S28:S29"/>
    <mergeCell ref="T28:T29"/>
    <mergeCell ref="V28:W28"/>
    <mergeCell ref="X28:X29"/>
    <mergeCell ref="Y28:Y29"/>
    <mergeCell ref="AD28:AD29"/>
    <mergeCell ref="AE28:AE29"/>
    <mergeCell ref="V29:W29"/>
    <mergeCell ref="T85:T86"/>
    <mergeCell ref="V85:W85"/>
    <mergeCell ref="X85:X86"/>
    <mergeCell ref="B24:B26"/>
    <mergeCell ref="C24:C26"/>
    <mergeCell ref="D24:D26"/>
    <mergeCell ref="E24:E26"/>
    <mergeCell ref="H24:H26"/>
    <mergeCell ref="I24:I26"/>
    <mergeCell ref="J24:J26"/>
    <mergeCell ref="B32:AJ32"/>
    <mergeCell ref="H51:H53"/>
    <mergeCell ref="V34:W34"/>
    <mergeCell ref="X34:X35"/>
    <mergeCell ref="Y34:Y35"/>
    <mergeCell ref="AD34:AD35"/>
    <mergeCell ref="AE34:AE35"/>
    <mergeCell ref="V35:W35"/>
    <mergeCell ref="AJ24:AJ26"/>
    <mergeCell ref="O25:O26"/>
    <mergeCell ref="P25:P26"/>
    <mergeCell ref="S25:S26"/>
    <mergeCell ref="T25:T26"/>
    <mergeCell ref="V25:W25"/>
    <mergeCell ref="Y85:Y86"/>
    <mergeCell ref="AJ39:AJ41"/>
    <mergeCell ref="O40:O41"/>
    <mergeCell ref="P40:P41"/>
    <mergeCell ref="S40:S41"/>
    <mergeCell ref="T40:T41"/>
    <mergeCell ref="V40:W40"/>
    <mergeCell ref="X40:X41"/>
    <mergeCell ref="Y40:Y41"/>
    <mergeCell ref="AD40:AD41"/>
    <mergeCell ref="AE40:AE41"/>
    <mergeCell ref="V41:W41"/>
    <mergeCell ref="AD85:AD86"/>
    <mergeCell ref="AE85:AE86"/>
    <mergeCell ref="V86:W86"/>
    <mergeCell ref="B83:AJ83"/>
    <mergeCell ref="B84:B86"/>
    <mergeCell ref="C84:C86"/>
    <mergeCell ref="D84:D86"/>
    <mergeCell ref="E84:E86"/>
    <mergeCell ref="H84:H86"/>
    <mergeCell ref="O85:O86"/>
    <mergeCell ref="P85:P86"/>
    <mergeCell ref="S85:S86"/>
    <mergeCell ref="I84:I86"/>
    <mergeCell ref="J84:J86"/>
    <mergeCell ref="AJ84:AJ86"/>
    <mergeCell ref="B91:AJ91"/>
    <mergeCell ref="B92:B94"/>
    <mergeCell ref="C92:C94"/>
    <mergeCell ref="D92:D94"/>
    <mergeCell ref="E92:E94"/>
    <mergeCell ref="I92:I94"/>
    <mergeCell ref="J92:J94"/>
    <mergeCell ref="AJ92:AJ94"/>
    <mergeCell ref="O93:O94"/>
    <mergeCell ref="P93:P94"/>
    <mergeCell ref="S93:S94"/>
    <mergeCell ref="T93:T94"/>
    <mergeCell ref="V93:W93"/>
    <mergeCell ref="X93:X94"/>
    <mergeCell ref="Y93:Y94"/>
    <mergeCell ref="AD93:AD94"/>
    <mergeCell ref="AE93:AE94"/>
    <mergeCell ref="V94:W94"/>
    <mergeCell ref="H92:H94"/>
    <mergeCell ref="B87:B89"/>
    <mergeCell ref="C87:C89"/>
    <mergeCell ref="B69:AJ69"/>
    <mergeCell ref="B70:B72"/>
    <mergeCell ref="C70:C72"/>
    <mergeCell ref="D70:D72"/>
    <mergeCell ref="E70:E72"/>
    <mergeCell ref="I70:I72"/>
    <mergeCell ref="J70:J72"/>
    <mergeCell ref="AJ70:AJ72"/>
    <mergeCell ref="O71:O72"/>
    <mergeCell ref="P71:P72"/>
    <mergeCell ref="S71:S72"/>
    <mergeCell ref="T71:T72"/>
    <mergeCell ref="V71:W71"/>
    <mergeCell ref="X71:X72"/>
    <mergeCell ref="Y71:Y72"/>
    <mergeCell ref="AD71:AD72"/>
    <mergeCell ref="AE71:AE72"/>
    <mergeCell ref="V72:W72"/>
    <mergeCell ref="B73:B75"/>
    <mergeCell ref="C73:C75"/>
    <mergeCell ref="D73:D75"/>
    <mergeCell ref="E73:E75"/>
    <mergeCell ref="I73:I75"/>
    <mergeCell ref="J73:J75"/>
    <mergeCell ref="AJ73:AJ75"/>
    <mergeCell ref="O74:O75"/>
    <mergeCell ref="P74:P75"/>
    <mergeCell ref="S74:S75"/>
    <mergeCell ref="T74:T75"/>
    <mergeCell ref="V74:W74"/>
    <mergeCell ref="X74:X75"/>
    <mergeCell ref="Y74:Y75"/>
    <mergeCell ref="AD74:AD75"/>
    <mergeCell ref="AE74:AE75"/>
    <mergeCell ref="V75:W75"/>
    <mergeCell ref="B79:B81"/>
    <mergeCell ref="C79:C81"/>
    <mergeCell ref="D79:D81"/>
    <mergeCell ref="E79:E81"/>
    <mergeCell ref="I79:I81"/>
    <mergeCell ref="J79:J81"/>
    <mergeCell ref="AJ79:AJ81"/>
    <mergeCell ref="O80:O81"/>
    <mergeCell ref="P80:P81"/>
    <mergeCell ref="S80:S81"/>
    <mergeCell ref="T80:T81"/>
    <mergeCell ref="V80:W80"/>
    <mergeCell ref="X80:X81"/>
    <mergeCell ref="Y80:Y81"/>
    <mergeCell ref="AD80:AD81"/>
    <mergeCell ref="AE80:AE81"/>
    <mergeCell ref="V81:W81"/>
    <mergeCell ref="D87:D89"/>
    <mergeCell ref="E87:E89"/>
    <mergeCell ref="H87:H89"/>
    <mergeCell ref="I87:I89"/>
    <mergeCell ref="J87:J89"/>
    <mergeCell ref="AJ87:AJ89"/>
    <mergeCell ref="O88:O89"/>
    <mergeCell ref="P88:P89"/>
    <mergeCell ref="S88:S89"/>
    <mergeCell ref="T88:T89"/>
    <mergeCell ref="V88:W88"/>
    <mergeCell ref="X88:X89"/>
    <mergeCell ref="Y88:Y89"/>
    <mergeCell ref="AD88:AD89"/>
    <mergeCell ref="AE88:AE89"/>
    <mergeCell ref="V89:W89"/>
    <mergeCell ref="B76:B78"/>
    <mergeCell ref="C76:C78"/>
    <mergeCell ref="D76:D78"/>
    <mergeCell ref="E76:E78"/>
    <mergeCell ref="I76:I78"/>
    <mergeCell ref="J76:J78"/>
    <mergeCell ref="AJ76:AJ78"/>
    <mergeCell ref="O77:O78"/>
    <mergeCell ref="P77:P78"/>
    <mergeCell ref="S77:S78"/>
    <mergeCell ref="T77:T78"/>
    <mergeCell ref="V77:W77"/>
    <mergeCell ref="X77:X78"/>
    <mergeCell ref="Y77:Y78"/>
    <mergeCell ref="AD77:AD78"/>
    <mergeCell ref="AE77:AE78"/>
    <mergeCell ref="V78:W78"/>
  </mergeCells>
  <conditionalFormatting sqref="B15">
    <cfRule type="containsText" dxfId="764" priority="1058" operator="containsText" text="ACCEPTED">
      <formula>NOT(ISERROR(SEARCH("ACCEPTED",B15)))</formula>
    </cfRule>
    <cfRule type="containsText" dxfId="763" priority="1059" operator="containsText" text="RECEIVED">
      <formula>NOT(ISERROR(SEARCH("RECEIVED",B15)))</formula>
    </cfRule>
    <cfRule type="containsText" dxfId="762" priority="1060" operator="containsText" text="REJECTED TO QUOTE">
      <formula>NOT(ISERROR(SEARCH("REJECTED TO QUOTE",B15)))</formula>
    </cfRule>
    <cfRule type="containsText" dxfId="761" priority="1061" operator="containsText" text="NO RESPONSE">
      <formula>NOT(ISERROR(SEARCH("NO RESPONSE",B15)))</formula>
    </cfRule>
    <cfRule type="containsText" dxfId="760" priority="1062" operator="containsText" text="AWAITING RESPONSE">
      <formula>NOT(ISERROR(SEARCH("AWAITING RESPONSE",B15)))</formula>
    </cfRule>
    <cfRule type="containsText" dxfId="759" priority="1063" operator="containsText" text="UNSENT">
      <formula>NOT(ISERROR(SEARCH("UNSENT",B15)))</formula>
    </cfRule>
  </conditionalFormatting>
  <conditionalFormatting sqref="C15:C17 C33:C35 C63:C68">
    <cfRule type="containsText" dxfId="758" priority="941" operator="containsText" text="PAID ON ACCOUNT">
      <formula>NOT(ISERROR(SEARCH("PAID ON ACCOUNT",C15)))</formula>
    </cfRule>
    <cfRule type="containsText" dxfId="757" priority="1015" operator="containsText" text="PARTIALLY PAID">
      <formula>NOT(ISERROR(SEARCH("PARTIALLY PAID",C15)))</formula>
    </cfRule>
    <cfRule type="containsText" dxfId="756" priority="1016" operator="containsText" text="NOT RECEIVED">
      <formula>NOT(ISERROR(SEARCH("NOT RECEIVED",C15)))</formula>
    </cfRule>
    <cfRule type="containsText" dxfId="755" priority="1017" operator="containsText" text="PAID">
      <formula>NOT(ISERROR(SEARCH("PAID",C15)))</formula>
    </cfRule>
    <cfRule type="containsText" dxfId="754" priority="1020" operator="containsText" text="IN PROGRESS">
      <formula>NOT(ISERROR(SEARCH("IN PROGRESS",C15)))</formula>
    </cfRule>
    <cfRule type="containsText" dxfId="753" priority="1021" operator="containsText" text="RECEIVED">
      <formula>NOT(ISERROR(SEARCH("RECEIVED",C15)))</formula>
    </cfRule>
  </conditionalFormatting>
  <conditionalFormatting sqref="D15">
    <cfRule type="containsText" dxfId="752" priority="1073" operator="containsText" text="AWAITING COLLECTION">
      <formula>NOT(ISERROR(SEARCH("AWAITING COLLECTION",D15)))</formula>
    </cfRule>
    <cfRule type="containsText" dxfId="751" priority="1074" operator="containsText" text="DELIVERED">
      <formula>NOT(ISERROR(SEARCH("DELIVERED",D15)))</formula>
    </cfRule>
    <cfRule type="containsText" dxfId="750" priority="1075" operator="containsText" text="IN TRANSIT">
      <formula>NOT(ISERROR(SEARCH("IN TRANSIT",D15)))</formula>
    </cfRule>
    <cfRule type="containsText" dxfId="749" priority="1076" operator="containsText" text="ORDERED">
      <formula>NOT(ISERROR(SEARCH("ORDERED",D15)))</formula>
    </cfRule>
  </conditionalFormatting>
  <conditionalFormatting sqref="D15:D17">
    <cfRule type="containsText" dxfId="748" priority="940" operator="containsText" text="ON-HOLD">
      <formula>NOT(ISERROR(SEARCH("ON-HOLD",D15)))</formula>
    </cfRule>
    <cfRule type="containsText" dxfId="747" priority="1039" operator="containsText" text="NOT ORDERED">
      <formula>NOT(ISERROR(SEARCH("NOT ORDERED",D15)))</formula>
    </cfRule>
  </conditionalFormatting>
  <conditionalFormatting sqref="AI17">
    <cfRule type="cellIs" dxfId="746" priority="942" operator="equal">
      <formula>0</formula>
    </cfRule>
    <cfRule type="cellIs" dxfId="745" priority="943" operator="lessThan">
      <formula>0</formula>
    </cfRule>
    <cfRule type="cellIs" dxfId="744" priority="944" operator="greaterThan">
      <formula>0</formula>
    </cfRule>
  </conditionalFormatting>
  <conditionalFormatting sqref="B21">
    <cfRule type="containsText" dxfId="743" priority="930" operator="containsText" text="ACCEPTED">
      <formula>NOT(ISERROR(SEARCH("ACCEPTED",B21)))</formula>
    </cfRule>
    <cfRule type="containsText" dxfId="742" priority="931" operator="containsText" text="RECEIVED">
      <formula>NOT(ISERROR(SEARCH("RECEIVED",B21)))</formula>
    </cfRule>
    <cfRule type="containsText" dxfId="741" priority="932" operator="containsText" text="REJECTED TO QUOTE">
      <formula>NOT(ISERROR(SEARCH("REJECTED TO QUOTE",B21)))</formula>
    </cfRule>
    <cfRule type="containsText" dxfId="740" priority="933" operator="containsText" text="NO RESPONSE">
      <formula>NOT(ISERROR(SEARCH("NO RESPONSE",B21)))</formula>
    </cfRule>
    <cfRule type="containsText" dxfId="739" priority="934" operator="containsText" text="AWAITING RESPONSE">
      <formula>NOT(ISERROR(SEARCH("AWAITING RESPONSE",B21)))</formula>
    </cfRule>
    <cfRule type="containsText" dxfId="738" priority="935" operator="containsText" text="UNSENT">
      <formula>NOT(ISERROR(SEARCH("UNSENT",B21)))</formula>
    </cfRule>
  </conditionalFormatting>
  <conditionalFormatting sqref="C21:C23">
    <cfRule type="containsText" dxfId="737" priority="920" operator="containsText" text="PAID ON ACCOUNT">
      <formula>NOT(ISERROR(SEARCH("PAID ON ACCOUNT",C21)))</formula>
    </cfRule>
    <cfRule type="containsText" dxfId="736" priority="924" operator="containsText" text="PARTIALLY PAID">
      <formula>NOT(ISERROR(SEARCH("PARTIALLY PAID",C21)))</formula>
    </cfRule>
    <cfRule type="containsText" dxfId="735" priority="925" operator="containsText" text="NOT RECEIVED">
      <formula>NOT(ISERROR(SEARCH("NOT RECEIVED",C21)))</formula>
    </cfRule>
    <cfRule type="containsText" dxfId="734" priority="926" operator="containsText" text="PAID">
      <formula>NOT(ISERROR(SEARCH("PAID",C21)))</formula>
    </cfRule>
    <cfRule type="containsText" dxfId="733" priority="927" operator="containsText" text="IN PROGRESS">
      <formula>NOT(ISERROR(SEARCH("IN PROGRESS",C21)))</formula>
    </cfRule>
    <cfRule type="containsText" dxfId="732" priority="928" operator="containsText" text="RECEIVED">
      <formula>NOT(ISERROR(SEARCH("RECEIVED",C21)))</formula>
    </cfRule>
  </conditionalFormatting>
  <conditionalFormatting sqref="D21">
    <cfRule type="containsText" dxfId="731" priority="936" operator="containsText" text="AWAITING COLLECTION">
      <formula>NOT(ISERROR(SEARCH("AWAITING COLLECTION",D21)))</formula>
    </cfRule>
    <cfRule type="containsText" dxfId="730" priority="937" operator="containsText" text="DELIVERED">
      <formula>NOT(ISERROR(SEARCH("DELIVERED",D21)))</formula>
    </cfRule>
    <cfRule type="containsText" dxfId="729" priority="938" operator="containsText" text="IN TRANSIT">
      <formula>NOT(ISERROR(SEARCH("IN TRANSIT",D21)))</formula>
    </cfRule>
    <cfRule type="containsText" dxfId="728" priority="939" operator="containsText" text="ORDERED">
      <formula>NOT(ISERROR(SEARCH("ORDERED",D21)))</formula>
    </cfRule>
  </conditionalFormatting>
  <conditionalFormatting sqref="D21:D23">
    <cfRule type="containsText" dxfId="727" priority="919" operator="containsText" text="ON-HOLD">
      <formula>NOT(ISERROR(SEARCH("ON-HOLD",D21)))</formula>
    </cfRule>
    <cfRule type="containsText" dxfId="726" priority="929" operator="containsText" text="NOT ORDERED">
      <formula>NOT(ISERROR(SEARCH("NOT ORDERED",D21)))</formula>
    </cfRule>
  </conditionalFormatting>
  <conditionalFormatting sqref="AI23 AI26 AI29">
    <cfRule type="cellIs" dxfId="725" priority="921" operator="equal">
      <formula>0</formula>
    </cfRule>
    <cfRule type="cellIs" dxfId="724" priority="922" operator="lessThan">
      <formula>0</formula>
    </cfRule>
    <cfRule type="cellIs" dxfId="723" priority="923" operator="greaterThan">
      <formula>0</formula>
    </cfRule>
  </conditionalFormatting>
  <conditionalFormatting sqref="AI35">
    <cfRule type="cellIs" dxfId="722" priority="879" operator="equal">
      <formula>0</formula>
    </cfRule>
    <cfRule type="cellIs" dxfId="721" priority="880" operator="lessThan">
      <formula>0</formula>
    </cfRule>
    <cfRule type="cellIs" dxfId="720" priority="881" operator="greaterThan">
      <formula>0</formula>
    </cfRule>
  </conditionalFormatting>
  <conditionalFormatting sqref="C51:C53">
    <cfRule type="containsText" dxfId="719" priority="857" operator="containsText" text="PAID ON ACCOUNT">
      <formula>NOT(ISERROR(SEARCH("PAID ON ACCOUNT",C51)))</formula>
    </cfRule>
    <cfRule type="containsText" dxfId="718" priority="861" operator="containsText" text="PARTIALLY PAID">
      <formula>NOT(ISERROR(SEARCH("PARTIALLY PAID",C51)))</formula>
    </cfRule>
    <cfRule type="containsText" dxfId="717" priority="862" operator="containsText" text="NOT RECEIVED">
      <formula>NOT(ISERROR(SEARCH("NOT RECEIVED",C51)))</formula>
    </cfRule>
    <cfRule type="containsText" dxfId="716" priority="863" operator="containsText" text="PAID">
      <formula>NOT(ISERROR(SEARCH("PAID",C51)))</formula>
    </cfRule>
    <cfRule type="containsText" dxfId="715" priority="864" operator="containsText" text="IN PROGRESS">
      <formula>NOT(ISERROR(SEARCH("IN PROGRESS",C51)))</formula>
    </cfRule>
    <cfRule type="containsText" dxfId="714" priority="865" operator="containsText" text="RECEIVED">
      <formula>NOT(ISERROR(SEARCH("RECEIVED",C51)))</formula>
    </cfRule>
  </conditionalFormatting>
  <conditionalFormatting sqref="B51">
    <cfRule type="containsText" dxfId="713" priority="846" operator="containsText" text="ACCEPTED">
      <formula>NOT(ISERROR(SEARCH("ACCEPTED",B51)))</formula>
    </cfRule>
    <cfRule type="containsText" dxfId="712" priority="847" operator="containsText" text="RECEIVED">
      <formula>NOT(ISERROR(SEARCH("RECEIVED",B51)))</formula>
    </cfRule>
    <cfRule type="containsText" dxfId="711" priority="848" operator="containsText" text="REJECTED TO QUOTE">
      <formula>NOT(ISERROR(SEARCH("REJECTED TO QUOTE",B51)))</formula>
    </cfRule>
    <cfRule type="containsText" dxfId="710" priority="849" operator="containsText" text="NO RESPONSE">
      <formula>NOT(ISERROR(SEARCH("NO RESPONSE",B51)))</formula>
    </cfRule>
    <cfRule type="containsText" dxfId="709" priority="850" operator="containsText" text="AWAITING RESPONSE">
      <formula>NOT(ISERROR(SEARCH("AWAITING RESPONSE",B51)))</formula>
    </cfRule>
    <cfRule type="containsText" dxfId="708" priority="851" operator="containsText" text="UNSENT">
      <formula>NOT(ISERROR(SEARCH("UNSENT",B51)))</formula>
    </cfRule>
  </conditionalFormatting>
  <conditionalFormatting sqref="AI53">
    <cfRule type="cellIs" dxfId="707" priority="843" operator="equal">
      <formula>0</formula>
    </cfRule>
    <cfRule type="cellIs" dxfId="706" priority="844" operator="lessThan">
      <formula>0</formula>
    </cfRule>
    <cfRule type="cellIs" dxfId="705" priority="845" operator="greaterThan">
      <formula>0</formula>
    </cfRule>
  </conditionalFormatting>
  <conditionalFormatting sqref="D51">
    <cfRule type="containsText" dxfId="704" priority="839" operator="containsText" text="AWAITING COLLECTION">
      <formula>NOT(ISERROR(SEARCH("AWAITING COLLECTION",D51)))</formula>
    </cfRule>
    <cfRule type="containsText" dxfId="703" priority="840" operator="containsText" text="DELIVERED">
      <formula>NOT(ISERROR(SEARCH("DELIVERED",D51)))</formula>
    </cfRule>
    <cfRule type="containsText" dxfId="702" priority="841" operator="containsText" text="IN TRANSIT">
      <formula>NOT(ISERROR(SEARCH("IN TRANSIT",D51)))</formula>
    </cfRule>
    <cfRule type="containsText" dxfId="701" priority="842" operator="containsText" text="ORDERED">
      <formula>NOT(ISERROR(SEARCH("ORDERED",D51)))</formula>
    </cfRule>
  </conditionalFormatting>
  <conditionalFormatting sqref="D51:D53">
    <cfRule type="containsText" dxfId="700" priority="837" operator="containsText" text="ON-HOLD">
      <formula>NOT(ISERROR(SEARCH("ON-HOLD",D51)))</formula>
    </cfRule>
    <cfRule type="containsText" dxfId="699" priority="838" operator="containsText" text="NOT ORDERED">
      <formula>NOT(ISERROR(SEARCH("NOT ORDERED",D51)))</formula>
    </cfRule>
  </conditionalFormatting>
  <conditionalFormatting sqref="B33">
    <cfRule type="containsText" dxfId="698" priority="559" operator="containsText" text="ACCEPTED">
      <formula>NOT(ISERROR(SEARCH("ACCEPTED",B33)))</formula>
    </cfRule>
    <cfRule type="containsText" dxfId="697" priority="560" operator="containsText" text="RECEIVED">
      <formula>NOT(ISERROR(SEARCH("RECEIVED",B33)))</formula>
    </cfRule>
    <cfRule type="containsText" dxfId="696" priority="561" operator="containsText" text="REJECTED TO QUOTE">
      <formula>NOT(ISERROR(SEARCH("REJECTED TO QUOTE",B33)))</formula>
    </cfRule>
    <cfRule type="containsText" dxfId="695" priority="562" operator="containsText" text="NO RESPONSE">
      <formula>NOT(ISERROR(SEARCH("NO RESPONSE",B33)))</formula>
    </cfRule>
    <cfRule type="containsText" dxfId="694" priority="563" operator="containsText" text="AWAITING RESPONSE">
      <formula>NOT(ISERROR(SEARCH("AWAITING RESPONSE",B33)))</formula>
    </cfRule>
    <cfRule type="containsText" dxfId="693" priority="564" operator="containsText" text="UNSENT">
      <formula>NOT(ISERROR(SEARCH("UNSENT",B33)))</formula>
    </cfRule>
  </conditionalFormatting>
  <conditionalFormatting sqref="D33">
    <cfRule type="containsText" dxfId="692" priority="547" operator="containsText" text="AWAITING COLLECTION">
      <formula>NOT(ISERROR(SEARCH("AWAITING COLLECTION",D33)))</formula>
    </cfRule>
    <cfRule type="containsText" dxfId="691" priority="548" operator="containsText" text="DELIVERED">
      <formula>NOT(ISERROR(SEARCH("DELIVERED",D33)))</formula>
    </cfRule>
    <cfRule type="containsText" dxfId="690" priority="549" operator="containsText" text="IN TRANSIT">
      <formula>NOT(ISERROR(SEARCH("IN TRANSIT",D33)))</formula>
    </cfRule>
    <cfRule type="containsText" dxfId="689" priority="550" operator="containsText" text="ORDERED">
      <formula>NOT(ISERROR(SEARCH("ORDERED",D33)))</formula>
    </cfRule>
  </conditionalFormatting>
  <conditionalFormatting sqref="D33:D35">
    <cfRule type="containsText" dxfId="688" priority="545" operator="containsText" text="ON-HOLD">
      <formula>NOT(ISERROR(SEARCH("ON-HOLD",D33)))</formula>
    </cfRule>
    <cfRule type="containsText" dxfId="687" priority="546" operator="containsText" text="NOT ORDERED">
      <formula>NOT(ISERROR(SEARCH("NOT ORDERED",D33)))</formula>
    </cfRule>
  </conditionalFormatting>
  <conditionalFormatting sqref="B84">
    <cfRule type="containsText" dxfId="686" priority="535" operator="containsText" text="ACCEPTED">
      <formula>NOT(ISERROR(SEARCH("ACCEPTED",B84)))</formula>
    </cfRule>
    <cfRule type="containsText" dxfId="685" priority="536" operator="containsText" text="RECEIVED">
      <formula>NOT(ISERROR(SEARCH("RECEIVED",B84)))</formula>
    </cfRule>
    <cfRule type="containsText" dxfId="684" priority="537" operator="containsText" text="REJECTED TO QUOTE">
      <formula>NOT(ISERROR(SEARCH("REJECTED TO QUOTE",B84)))</formula>
    </cfRule>
    <cfRule type="containsText" dxfId="683" priority="538" operator="containsText" text="NO RESPONSE">
      <formula>NOT(ISERROR(SEARCH("NO RESPONSE",B84)))</formula>
    </cfRule>
    <cfRule type="containsText" dxfId="682" priority="539" operator="containsText" text="AWAITING RESPONSE">
      <formula>NOT(ISERROR(SEARCH("AWAITING RESPONSE",B84)))</formula>
    </cfRule>
    <cfRule type="containsText" dxfId="681" priority="540" operator="containsText" text="UNSENT">
      <formula>NOT(ISERROR(SEARCH("UNSENT",B84)))</formula>
    </cfRule>
  </conditionalFormatting>
  <conditionalFormatting sqref="C84:C89">
    <cfRule type="containsText" dxfId="680" priority="525" operator="containsText" text="PAID ON ACCOUNT">
      <formula>NOT(ISERROR(SEARCH("PAID ON ACCOUNT",C84)))</formula>
    </cfRule>
    <cfRule type="containsText" dxfId="679" priority="529" operator="containsText" text="PARTIALLY PAID">
      <formula>NOT(ISERROR(SEARCH("PARTIALLY PAID",C84)))</formula>
    </cfRule>
    <cfRule type="containsText" dxfId="678" priority="530" operator="containsText" text="NOT RECEIVED">
      <formula>NOT(ISERROR(SEARCH("NOT RECEIVED",C84)))</formula>
    </cfRule>
    <cfRule type="containsText" dxfId="677" priority="531" operator="containsText" text="PAID">
      <formula>NOT(ISERROR(SEARCH("PAID",C84)))</formula>
    </cfRule>
    <cfRule type="containsText" dxfId="676" priority="532" operator="containsText" text="IN PROGRESS">
      <formula>NOT(ISERROR(SEARCH("IN PROGRESS",C84)))</formula>
    </cfRule>
    <cfRule type="containsText" dxfId="675" priority="533" operator="containsText" text="RECEIVED">
      <formula>NOT(ISERROR(SEARCH("RECEIVED",C84)))</formula>
    </cfRule>
  </conditionalFormatting>
  <conditionalFormatting sqref="D84">
    <cfRule type="containsText" dxfId="674" priority="541" operator="containsText" text="AWAITING COLLECTION">
      <formula>NOT(ISERROR(SEARCH("AWAITING COLLECTION",D84)))</formula>
    </cfRule>
    <cfRule type="containsText" dxfId="673" priority="542" operator="containsText" text="DELIVERED">
      <formula>NOT(ISERROR(SEARCH("DELIVERED",D84)))</formula>
    </cfRule>
    <cfRule type="containsText" dxfId="672" priority="543" operator="containsText" text="IN TRANSIT">
      <formula>NOT(ISERROR(SEARCH("IN TRANSIT",D84)))</formula>
    </cfRule>
    <cfRule type="containsText" dxfId="671" priority="544" operator="containsText" text="ORDERED">
      <formula>NOT(ISERROR(SEARCH("ORDERED",D84)))</formula>
    </cfRule>
  </conditionalFormatting>
  <conditionalFormatting sqref="D84:D89">
    <cfRule type="containsText" dxfId="670" priority="524" operator="containsText" text="ON-HOLD">
      <formula>NOT(ISERROR(SEARCH("ON-HOLD",D84)))</formula>
    </cfRule>
    <cfRule type="containsText" dxfId="669" priority="534" operator="containsText" text="NOT ORDERED">
      <formula>NOT(ISERROR(SEARCH("NOT ORDERED",D84)))</formula>
    </cfRule>
  </conditionalFormatting>
  <conditionalFormatting sqref="AI86 AI89">
    <cfRule type="cellIs" dxfId="668" priority="526" operator="equal">
      <formula>0</formula>
    </cfRule>
    <cfRule type="cellIs" dxfId="667" priority="527" operator="lessThan">
      <formula>0</formula>
    </cfRule>
    <cfRule type="cellIs" dxfId="666" priority="528" operator="greaterThan">
      <formula>0</formula>
    </cfRule>
  </conditionalFormatting>
  <conditionalFormatting sqref="B39">
    <cfRule type="containsText" dxfId="665" priority="514" operator="containsText" text="ACCEPTED">
      <formula>NOT(ISERROR(SEARCH("ACCEPTED",B39)))</formula>
    </cfRule>
    <cfRule type="containsText" dxfId="664" priority="515" operator="containsText" text="RECEIVED">
      <formula>NOT(ISERROR(SEARCH("RECEIVED",B39)))</formula>
    </cfRule>
    <cfRule type="containsText" dxfId="663" priority="516" operator="containsText" text="REJECTED TO QUOTE">
      <formula>NOT(ISERROR(SEARCH("REJECTED TO QUOTE",B39)))</formula>
    </cfRule>
    <cfRule type="containsText" dxfId="662" priority="517" operator="containsText" text="NO RESPONSE">
      <formula>NOT(ISERROR(SEARCH("NO RESPONSE",B39)))</formula>
    </cfRule>
    <cfRule type="containsText" dxfId="661" priority="518" operator="containsText" text="AWAITING RESPONSE">
      <formula>NOT(ISERROR(SEARCH("AWAITING RESPONSE",B39)))</formula>
    </cfRule>
    <cfRule type="containsText" dxfId="660" priority="519" operator="containsText" text="UNSENT">
      <formula>NOT(ISERROR(SEARCH("UNSENT",B39)))</formula>
    </cfRule>
  </conditionalFormatting>
  <conditionalFormatting sqref="C39:C50">
    <cfRule type="containsText" dxfId="659" priority="504" operator="containsText" text="PAID ON ACCOUNT">
      <formula>NOT(ISERROR(SEARCH("PAID ON ACCOUNT",C39)))</formula>
    </cfRule>
    <cfRule type="containsText" dxfId="658" priority="508" operator="containsText" text="PARTIALLY PAID">
      <formula>NOT(ISERROR(SEARCH("PARTIALLY PAID",C39)))</formula>
    </cfRule>
    <cfRule type="containsText" dxfId="657" priority="509" operator="containsText" text="NOT RECEIVED">
      <formula>NOT(ISERROR(SEARCH("NOT RECEIVED",C39)))</formula>
    </cfRule>
    <cfRule type="containsText" dxfId="656" priority="510" operator="containsText" text="PAID">
      <formula>NOT(ISERROR(SEARCH("PAID",C39)))</formula>
    </cfRule>
    <cfRule type="containsText" dxfId="655" priority="511" operator="containsText" text="IN PROGRESS">
      <formula>NOT(ISERROR(SEARCH("IN PROGRESS",C39)))</formula>
    </cfRule>
    <cfRule type="containsText" dxfId="654" priority="512" operator="containsText" text="RECEIVED">
      <formula>NOT(ISERROR(SEARCH("RECEIVED",C39)))</formula>
    </cfRule>
  </conditionalFormatting>
  <conditionalFormatting sqref="D39">
    <cfRule type="containsText" dxfId="653" priority="520" operator="containsText" text="AWAITING COLLECTION">
      <formula>NOT(ISERROR(SEARCH("AWAITING COLLECTION",D39)))</formula>
    </cfRule>
    <cfRule type="containsText" dxfId="652" priority="521" operator="containsText" text="DELIVERED">
      <formula>NOT(ISERROR(SEARCH("DELIVERED",D39)))</formula>
    </cfRule>
    <cfRule type="containsText" dxfId="651" priority="522" operator="containsText" text="IN TRANSIT">
      <formula>NOT(ISERROR(SEARCH("IN TRANSIT",D39)))</formula>
    </cfRule>
    <cfRule type="containsText" dxfId="650" priority="523" operator="containsText" text="ORDERED">
      <formula>NOT(ISERROR(SEARCH("ORDERED",D39)))</formula>
    </cfRule>
  </conditionalFormatting>
  <conditionalFormatting sqref="D39:D50">
    <cfRule type="containsText" dxfId="649" priority="503" operator="containsText" text="ON-HOLD">
      <formula>NOT(ISERROR(SEARCH("ON-HOLD",D39)))</formula>
    </cfRule>
    <cfRule type="containsText" dxfId="648" priority="513" operator="containsText" text="NOT ORDERED">
      <formula>NOT(ISERROR(SEARCH("NOT ORDERED",D39)))</formula>
    </cfRule>
  </conditionalFormatting>
  <conditionalFormatting sqref="AI41 AI44 AI47 AI50">
    <cfRule type="cellIs" dxfId="647" priority="505" operator="equal">
      <formula>0</formula>
    </cfRule>
    <cfRule type="cellIs" dxfId="646" priority="506" operator="lessThan">
      <formula>0</formula>
    </cfRule>
    <cfRule type="cellIs" dxfId="645" priority="507" operator="greaterThan">
      <formula>0</formula>
    </cfRule>
  </conditionalFormatting>
  <conditionalFormatting sqref="B42">
    <cfRule type="containsText" dxfId="644" priority="493" operator="containsText" text="ACCEPTED">
      <formula>NOT(ISERROR(SEARCH("ACCEPTED",B42)))</formula>
    </cfRule>
    <cfRule type="containsText" dxfId="643" priority="494" operator="containsText" text="RECEIVED">
      <formula>NOT(ISERROR(SEARCH("RECEIVED",B42)))</formula>
    </cfRule>
    <cfRule type="containsText" dxfId="642" priority="495" operator="containsText" text="REJECTED TO QUOTE">
      <formula>NOT(ISERROR(SEARCH("REJECTED TO QUOTE",B42)))</formula>
    </cfRule>
    <cfRule type="containsText" dxfId="641" priority="496" operator="containsText" text="NO RESPONSE">
      <formula>NOT(ISERROR(SEARCH("NO RESPONSE",B42)))</formula>
    </cfRule>
    <cfRule type="containsText" dxfId="640" priority="497" operator="containsText" text="AWAITING RESPONSE">
      <formula>NOT(ISERROR(SEARCH("AWAITING RESPONSE",B42)))</formula>
    </cfRule>
    <cfRule type="containsText" dxfId="639" priority="498" operator="containsText" text="UNSENT">
      <formula>NOT(ISERROR(SEARCH("UNSENT",B42)))</formula>
    </cfRule>
  </conditionalFormatting>
  <conditionalFormatting sqref="D42">
    <cfRule type="containsText" dxfId="638" priority="499" operator="containsText" text="AWAITING COLLECTION">
      <formula>NOT(ISERROR(SEARCH("AWAITING COLLECTION",D42)))</formula>
    </cfRule>
    <cfRule type="containsText" dxfId="637" priority="500" operator="containsText" text="DELIVERED">
      <formula>NOT(ISERROR(SEARCH("DELIVERED",D42)))</formula>
    </cfRule>
    <cfRule type="containsText" dxfId="636" priority="501" operator="containsText" text="IN TRANSIT">
      <formula>NOT(ISERROR(SEARCH("IN TRANSIT",D42)))</formula>
    </cfRule>
    <cfRule type="containsText" dxfId="635" priority="502" operator="containsText" text="ORDERED">
      <formula>NOT(ISERROR(SEARCH("ORDERED",D42)))</formula>
    </cfRule>
  </conditionalFormatting>
  <conditionalFormatting sqref="B45">
    <cfRule type="containsText" dxfId="634" priority="483" operator="containsText" text="ACCEPTED">
      <formula>NOT(ISERROR(SEARCH("ACCEPTED",B45)))</formula>
    </cfRule>
    <cfRule type="containsText" dxfId="633" priority="484" operator="containsText" text="RECEIVED">
      <formula>NOT(ISERROR(SEARCH("RECEIVED",B45)))</formula>
    </cfRule>
    <cfRule type="containsText" dxfId="632" priority="485" operator="containsText" text="REJECTED TO QUOTE">
      <formula>NOT(ISERROR(SEARCH("REJECTED TO QUOTE",B45)))</formula>
    </cfRule>
    <cfRule type="containsText" dxfId="631" priority="486" operator="containsText" text="NO RESPONSE">
      <formula>NOT(ISERROR(SEARCH("NO RESPONSE",B45)))</formula>
    </cfRule>
    <cfRule type="containsText" dxfId="630" priority="487" operator="containsText" text="AWAITING RESPONSE">
      <formula>NOT(ISERROR(SEARCH("AWAITING RESPONSE",B45)))</formula>
    </cfRule>
    <cfRule type="containsText" dxfId="629" priority="488" operator="containsText" text="UNSENT">
      <formula>NOT(ISERROR(SEARCH("UNSENT",B45)))</formula>
    </cfRule>
  </conditionalFormatting>
  <conditionalFormatting sqref="D45">
    <cfRule type="containsText" dxfId="628" priority="489" operator="containsText" text="AWAITING COLLECTION">
      <formula>NOT(ISERROR(SEARCH("AWAITING COLLECTION",D45)))</formula>
    </cfRule>
    <cfRule type="containsText" dxfId="627" priority="490" operator="containsText" text="DELIVERED">
      <formula>NOT(ISERROR(SEARCH("DELIVERED",D45)))</formula>
    </cfRule>
    <cfRule type="containsText" dxfId="626" priority="491" operator="containsText" text="IN TRANSIT">
      <formula>NOT(ISERROR(SEARCH("IN TRANSIT",D45)))</formula>
    </cfRule>
    <cfRule type="containsText" dxfId="625" priority="492" operator="containsText" text="ORDERED">
      <formula>NOT(ISERROR(SEARCH("ORDERED",D45)))</formula>
    </cfRule>
  </conditionalFormatting>
  <conditionalFormatting sqref="B48">
    <cfRule type="containsText" dxfId="624" priority="473" operator="containsText" text="ACCEPTED">
      <formula>NOT(ISERROR(SEARCH("ACCEPTED",B48)))</formula>
    </cfRule>
    <cfRule type="containsText" dxfId="623" priority="474" operator="containsText" text="RECEIVED">
      <formula>NOT(ISERROR(SEARCH("RECEIVED",B48)))</formula>
    </cfRule>
    <cfRule type="containsText" dxfId="622" priority="475" operator="containsText" text="REJECTED TO QUOTE">
      <formula>NOT(ISERROR(SEARCH("REJECTED TO QUOTE",B48)))</formula>
    </cfRule>
    <cfRule type="containsText" dxfId="621" priority="476" operator="containsText" text="NO RESPONSE">
      <formula>NOT(ISERROR(SEARCH("NO RESPONSE",B48)))</formula>
    </cfRule>
    <cfRule type="containsText" dxfId="620" priority="477" operator="containsText" text="AWAITING RESPONSE">
      <formula>NOT(ISERROR(SEARCH("AWAITING RESPONSE",B48)))</formula>
    </cfRule>
    <cfRule type="containsText" dxfId="619" priority="478" operator="containsText" text="UNSENT">
      <formula>NOT(ISERROR(SEARCH("UNSENT",B48)))</formula>
    </cfRule>
  </conditionalFormatting>
  <conditionalFormatting sqref="D48">
    <cfRule type="containsText" dxfId="618" priority="479" operator="containsText" text="AWAITING COLLECTION">
      <formula>NOT(ISERROR(SEARCH("AWAITING COLLECTION",D48)))</formula>
    </cfRule>
    <cfRule type="containsText" dxfId="617" priority="480" operator="containsText" text="DELIVERED">
      <formula>NOT(ISERROR(SEARCH("DELIVERED",D48)))</formula>
    </cfRule>
    <cfRule type="containsText" dxfId="616" priority="481" operator="containsText" text="IN TRANSIT">
      <formula>NOT(ISERROR(SEARCH("IN TRANSIT",D48)))</formula>
    </cfRule>
    <cfRule type="containsText" dxfId="615" priority="482" operator="containsText" text="ORDERED">
      <formula>NOT(ISERROR(SEARCH("ORDERED",D48)))</formula>
    </cfRule>
  </conditionalFormatting>
  <conditionalFormatting sqref="B24">
    <cfRule type="containsText" dxfId="614" priority="453" operator="containsText" text="ACCEPTED">
      <formula>NOT(ISERROR(SEARCH("ACCEPTED",B24)))</formula>
    </cfRule>
    <cfRule type="containsText" dxfId="613" priority="454" operator="containsText" text="RECEIVED">
      <formula>NOT(ISERROR(SEARCH("RECEIVED",B24)))</formula>
    </cfRule>
    <cfRule type="containsText" dxfId="612" priority="455" operator="containsText" text="REJECTED TO QUOTE">
      <formula>NOT(ISERROR(SEARCH("REJECTED TO QUOTE",B24)))</formula>
    </cfRule>
    <cfRule type="containsText" dxfId="611" priority="456" operator="containsText" text="NO RESPONSE">
      <formula>NOT(ISERROR(SEARCH("NO RESPONSE",B24)))</formula>
    </cfRule>
    <cfRule type="containsText" dxfId="610" priority="457" operator="containsText" text="AWAITING RESPONSE">
      <formula>NOT(ISERROR(SEARCH("AWAITING RESPONSE",B24)))</formula>
    </cfRule>
    <cfRule type="containsText" dxfId="609" priority="458" operator="containsText" text="UNSENT">
      <formula>NOT(ISERROR(SEARCH("UNSENT",B24)))</formula>
    </cfRule>
  </conditionalFormatting>
  <conditionalFormatting sqref="C24:C26">
    <cfRule type="containsText" dxfId="608" priority="446" operator="containsText" text="PAID ON ACCOUNT">
      <formula>NOT(ISERROR(SEARCH("PAID ON ACCOUNT",C24)))</formula>
    </cfRule>
    <cfRule type="containsText" dxfId="607" priority="447" operator="containsText" text="PARTIALLY PAID">
      <formula>NOT(ISERROR(SEARCH("PARTIALLY PAID",C24)))</formula>
    </cfRule>
    <cfRule type="containsText" dxfId="606" priority="448" operator="containsText" text="NOT RECEIVED">
      <formula>NOT(ISERROR(SEARCH("NOT RECEIVED",C24)))</formula>
    </cfRule>
    <cfRule type="containsText" dxfId="605" priority="449" operator="containsText" text="PAID">
      <formula>NOT(ISERROR(SEARCH("PAID",C24)))</formula>
    </cfRule>
    <cfRule type="containsText" dxfId="604" priority="450" operator="containsText" text="IN PROGRESS">
      <formula>NOT(ISERROR(SEARCH("IN PROGRESS",C24)))</formula>
    </cfRule>
    <cfRule type="containsText" dxfId="603" priority="451" operator="containsText" text="RECEIVED">
      <formula>NOT(ISERROR(SEARCH("RECEIVED",C24)))</formula>
    </cfRule>
  </conditionalFormatting>
  <conditionalFormatting sqref="D24">
    <cfRule type="containsText" dxfId="602" priority="459" operator="containsText" text="AWAITING COLLECTION">
      <formula>NOT(ISERROR(SEARCH("AWAITING COLLECTION",D24)))</formula>
    </cfRule>
    <cfRule type="containsText" dxfId="601" priority="460" operator="containsText" text="DELIVERED">
      <formula>NOT(ISERROR(SEARCH("DELIVERED",D24)))</formula>
    </cfRule>
    <cfRule type="containsText" dxfId="600" priority="461" operator="containsText" text="IN TRANSIT">
      <formula>NOT(ISERROR(SEARCH("IN TRANSIT",D24)))</formula>
    </cfRule>
    <cfRule type="containsText" dxfId="599" priority="462" operator="containsText" text="ORDERED">
      <formula>NOT(ISERROR(SEARCH("ORDERED",D24)))</formula>
    </cfRule>
  </conditionalFormatting>
  <conditionalFormatting sqref="D24:D26">
    <cfRule type="containsText" dxfId="598" priority="445" operator="containsText" text="ON-HOLD">
      <formula>NOT(ISERROR(SEARCH("ON-HOLD",D24)))</formula>
    </cfRule>
    <cfRule type="containsText" dxfId="597" priority="452" operator="containsText" text="NOT ORDERED">
      <formula>NOT(ISERROR(SEARCH("NOT ORDERED",D24)))</formula>
    </cfRule>
  </conditionalFormatting>
  <conditionalFormatting sqref="B92">
    <cfRule type="containsText" dxfId="596" priority="435" operator="containsText" text="ACCEPTED">
      <formula>NOT(ISERROR(SEARCH("ACCEPTED",B92)))</formula>
    </cfRule>
    <cfRule type="containsText" dxfId="595" priority="436" operator="containsText" text="RECEIVED">
      <formula>NOT(ISERROR(SEARCH("RECEIVED",B92)))</formula>
    </cfRule>
    <cfRule type="containsText" dxfId="594" priority="437" operator="containsText" text="REJECTED TO QUOTE">
      <formula>NOT(ISERROR(SEARCH("REJECTED TO QUOTE",B92)))</formula>
    </cfRule>
    <cfRule type="containsText" dxfId="593" priority="438" operator="containsText" text="NO RESPONSE">
      <formula>NOT(ISERROR(SEARCH("NO RESPONSE",B92)))</formula>
    </cfRule>
    <cfRule type="containsText" dxfId="592" priority="439" operator="containsText" text="AWAITING RESPONSE">
      <formula>NOT(ISERROR(SEARCH("AWAITING RESPONSE",B92)))</formula>
    </cfRule>
    <cfRule type="containsText" dxfId="591" priority="440" operator="containsText" text="UNSENT">
      <formula>NOT(ISERROR(SEARCH("UNSENT",B92)))</formula>
    </cfRule>
  </conditionalFormatting>
  <conditionalFormatting sqref="C92:C94">
    <cfRule type="containsText" dxfId="590" priority="425" operator="containsText" text="PAID ON ACCOUNT">
      <formula>NOT(ISERROR(SEARCH("PAID ON ACCOUNT",C92)))</formula>
    </cfRule>
    <cfRule type="containsText" dxfId="589" priority="429" operator="containsText" text="PARTIALLY PAID">
      <formula>NOT(ISERROR(SEARCH("PARTIALLY PAID",C92)))</formula>
    </cfRule>
    <cfRule type="containsText" dxfId="588" priority="430" operator="containsText" text="NOT RECEIVED">
      <formula>NOT(ISERROR(SEARCH("NOT RECEIVED",C92)))</formula>
    </cfRule>
    <cfRule type="containsText" dxfId="587" priority="431" operator="containsText" text="PAID">
      <formula>NOT(ISERROR(SEARCH("PAID",C92)))</formula>
    </cfRule>
    <cfRule type="containsText" dxfId="586" priority="432" operator="containsText" text="IN PROGRESS">
      <formula>NOT(ISERROR(SEARCH("IN PROGRESS",C92)))</formula>
    </cfRule>
    <cfRule type="containsText" dxfId="585" priority="433" operator="containsText" text="RECEIVED">
      <formula>NOT(ISERROR(SEARCH("RECEIVED",C92)))</formula>
    </cfRule>
  </conditionalFormatting>
  <conditionalFormatting sqref="D92">
    <cfRule type="containsText" dxfId="584" priority="441" operator="containsText" text="AWAITING COLLECTION">
      <formula>NOT(ISERROR(SEARCH("AWAITING COLLECTION",D92)))</formula>
    </cfRule>
    <cfRule type="containsText" dxfId="583" priority="442" operator="containsText" text="DELIVERED">
      <formula>NOT(ISERROR(SEARCH("DELIVERED",D92)))</formula>
    </cfRule>
    <cfRule type="containsText" dxfId="582" priority="443" operator="containsText" text="IN TRANSIT">
      <formula>NOT(ISERROR(SEARCH("IN TRANSIT",D92)))</formula>
    </cfRule>
    <cfRule type="containsText" dxfId="581" priority="444" operator="containsText" text="ORDERED">
      <formula>NOT(ISERROR(SEARCH("ORDERED",D92)))</formula>
    </cfRule>
  </conditionalFormatting>
  <conditionalFormatting sqref="D92:D94">
    <cfRule type="containsText" dxfId="580" priority="424" operator="containsText" text="ON-HOLD">
      <formula>NOT(ISERROR(SEARCH("ON-HOLD",D92)))</formula>
    </cfRule>
    <cfRule type="containsText" dxfId="579" priority="434" operator="containsText" text="NOT ORDERED">
      <formula>NOT(ISERROR(SEARCH("NOT ORDERED",D92)))</formula>
    </cfRule>
  </conditionalFormatting>
  <conditionalFormatting sqref="AI94">
    <cfRule type="cellIs" dxfId="578" priority="426" operator="equal">
      <formula>0</formula>
    </cfRule>
    <cfRule type="cellIs" dxfId="577" priority="427" operator="lessThan">
      <formula>0</formula>
    </cfRule>
    <cfRule type="cellIs" dxfId="576" priority="428" operator="greaterThan">
      <formula>0</formula>
    </cfRule>
  </conditionalFormatting>
  <conditionalFormatting sqref="B27">
    <cfRule type="containsText" dxfId="575" priority="404" operator="containsText" text="ACCEPTED">
      <formula>NOT(ISERROR(SEARCH("ACCEPTED",B27)))</formula>
    </cfRule>
    <cfRule type="containsText" dxfId="574" priority="405" operator="containsText" text="RECEIVED">
      <formula>NOT(ISERROR(SEARCH("RECEIVED",B27)))</formula>
    </cfRule>
    <cfRule type="containsText" dxfId="573" priority="406" operator="containsText" text="REJECTED TO QUOTE">
      <formula>NOT(ISERROR(SEARCH("REJECTED TO QUOTE",B27)))</formula>
    </cfRule>
    <cfRule type="containsText" dxfId="572" priority="407" operator="containsText" text="NO RESPONSE">
      <formula>NOT(ISERROR(SEARCH("NO RESPONSE",B27)))</formula>
    </cfRule>
    <cfRule type="containsText" dxfId="571" priority="408" operator="containsText" text="AWAITING RESPONSE">
      <formula>NOT(ISERROR(SEARCH("AWAITING RESPONSE",B27)))</formula>
    </cfRule>
    <cfRule type="containsText" dxfId="570" priority="409" operator="containsText" text="UNSENT">
      <formula>NOT(ISERROR(SEARCH("UNSENT",B27)))</formula>
    </cfRule>
  </conditionalFormatting>
  <conditionalFormatting sqref="C27:C29">
    <cfRule type="containsText" dxfId="569" priority="397" operator="containsText" text="PAID ON ACCOUNT">
      <formula>NOT(ISERROR(SEARCH("PAID ON ACCOUNT",C27)))</formula>
    </cfRule>
    <cfRule type="containsText" dxfId="568" priority="398" operator="containsText" text="PARTIALLY PAID">
      <formula>NOT(ISERROR(SEARCH("PARTIALLY PAID",C27)))</formula>
    </cfRule>
    <cfRule type="containsText" dxfId="567" priority="399" operator="containsText" text="NOT RECEIVED">
      <formula>NOT(ISERROR(SEARCH("NOT RECEIVED",C27)))</formula>
    </cfRule>
    <cfRule type="containsText" dxfId="566" priority="400" operator="containsText" text="PAID">
      <formula>NOT(ISERROR(SEARCH("PAID",C27)))</formula>
    </cfRule>
    <cfRule type="containsText" dxfId="565" priority="401" operator="containsText" text="IN PROGRESS">
      <formula>NOT(ISERROR(SEARCH("IN PROGRESS",C27)))</formula>
    </cfRule>
    <cfRule type="containsText" dxfId="564" priority="402" operator="containsText" text="RECEIVED">
      <formula>NOT(ISERROR(SEARCH("RECEIVED",C27)))</formula>
    </cfRule>
  </conditionalFormatting>
  <conditionalFormatting sqref="D27">
    <cfRule type="containsText" dxfId="563" priority="410" operator="containsText" text="AWAITING COLLECTION">
      <formula>NOT(ISERROR(SEARCH("AWAITING COLLECTION",D27)))</formula>
    </cfRule>
    <cfRule type="containsText" dxfId="562" priority="411" operator="containsText" text="DELIVERED">
      <formula>NOT(ISERROR(SEARCH("DELIVERED",D27)))</formula>
    </cfRule>
    <cfRule type="containsText" dxfId="561" priority="412" operator="containsText" text="IN TRANSIT">
      <formula>NOT(ISERROR(SEARCH("IN TRANSIT",D27)))</formula>
    </cfRule>
    <cfRule type="containsText" dxfId="560" priority="413" operator="containsText" text="ORDERED">
      <formula>NOT(ISERROR(SEARCH("ORDERED",D27)))</formula>
    </cfRule>
  </conditionalFormatting>
  <conditionalFormatting sqref="D27:D29">
    <cfRule type="containsText" dxfId="559" priority="396" operator="containsText" text="ON-HOLD">
      <formula>NOT(ISERROR(SEARCH("ON-HOLD",D27)))</formula>
    </cfRule>
    <cfRule type="containsText" dxfId="558" priority="403" operator="containsText" text="NOT ORDERED">
      <formula>NOT(ISERROR(SEARCH("NOT ORDERED",D27)))</formula>
    </cfRule>
  </conditionalFormatting>
  <conditionalFormatting sqref="B70 B73 B79">
    <cfRule type="containsText" dxfId="557" priority="386" operator="containsText" text="ACCEPTED">
      <formula>NOT(ISERROR(SEARCH("ACCEPTED",B70)))</formula>
    </cfRule>
    <cfRule type="containsText" dxfId="556" priority="387" operator="containsText" text="RECEIVED">
      <formula>NOT(ISERROR(SEARCH("RECEIVED",B70)))</formula>
    </cfRule>
    <cfRule type="containsText" dxfId="555" priority="388" operator="containsText" text="REJECTED TO QUOTE">
      <formula>NOT(ISERROR(SEARCH("REJECTED TO QUOTE",B70)))</formula>
    </cfRule>
    <cfRule type="containsText" dxfId="554" priority="389" operator="containsText" text="NO RESPONSE">
      <formula>NOT(ISERROR(SEARCH("NO RESPONSE",B70)))</formula>
    </cfRule>
    <cfRule type="containsText" dxfId="553" priority="390" operator="containsText" text="AWAITING RESPONSE">
      <formula>NOT(ISERROR(SEARCH("AWAITING RESPONSE",B70)))</formula>
    </cfRule>
    <cfRule type="containsText" dxfId="552" priority="391" operator="containsText" text="UNSENT">
      <formula>NOT(ISERROR(SEARCH("UNSENT",B70)))</formula>
    </cfRule>
  </conditionalFormatting>
  <conditionalFormatting sqref="C70:C72">
    <cfRule type="containsText" dxfId="551" priority="376" operator="containsText" text="PAID ON ACCOUNT">
      <formula>NOT(ISERROR(SEARCH("PAID ON ACCOUNT",C70)))</formula>
    </cfRule>
    <cfRule type="containsText" dxfId="550" priority="380" operator="containsText" text="PARTIALLY PAID">
      <formula>NOT(ISERROR(SEARCH("PARTIALLY PAID",C70)))</formula>
    </cfRule>
    <cfRule type="containsText" dxfId="549" priority="381" operator="containsText" text="NOT RECEIVED">
      <formula>NOT(ISERROR(SEARCH("NOT RECEIVED",C70)))</formula>
    </cfRule>
    <cfRule type="containsText" dxfId="548" priority="382" operator="containsText" text="PAID">
      <formula>NOT(ISERROR(SEARCH("PAID",C70)))</formula>
    </cfRule>
    <cfRule type="containsText" dxfId="547" priority="383" operator="containsText" text="IN PROGRESS">
      <formula>NOT(ISERROR(SEARCH("IN PROGRESS",C70)))</formula>
    </cfRule>
    <cfRule type="containsText" dxfId="546" priority="384" operator="containsText" text="RECEIVED">
      <formula>NOT(ISERROR(SEARCH("RECEIVED",C70)))</formula>
    </cfRule>
  </conditionalFormatting>
  <conditionalFormatting sqref="D70">
    <cfRule type="containsText" dxfId="545" priority="392" operator="containsText" text="AWAITING COLLECTION">
      <formula>NOT(ISERROR(SEARCH("AWAITING COLLECTION",D70)))</formula>
    </cfRule>
    <cfRule type="containsText" dxfId="544" priority="393" operator="containsText" text="DELIVERED">
      <formula>NOT(ISERROR(SEARCH("DELIVERED",D70)))</formula>
    </cfRule>
    <cfRule type="containsText" dxfId="543" priority="394" operator="containsText" text="IN TRANSIT">
      <formula>NOT(ISERROR(SEARCH("IN TRANSIT",D70)))</formula>
    </cfRule>
    <cfRule type="containsText" dxfId="542" priority="395" operator="containsText" text="ORDERED">
      <formula>NOT(ISERROR(SEARCH("ORDERED",D70)))</formula>
    </cfRule>
  </conditionalFormatting>
  <conditionalFormatting sqref="D70:D72">
    <cfRule type="containsText" dxfId="541" priority="375" operator="containsText" text="ON-HOLD">
      <formula>NOT(ISERROR(SEARCH("ON-HOLD",D70)))</formula>
    </cfRule>
    <cfRule type="containsText" dxfId="540" priority="385" operator="containsText" text="NOT ORDERED">
      <formula>NOT(ISERROR(SEARCH("NOT ORDERED",D70)))</formula>
    </cfRule>
  </conditionalFormatting>
  <conditionalFormatting sqref="AI72 AI75 AI81 AI78">
    <cfRule type="cellIs" dxfId="539" priority="377" operator="equal">
      <formula>0</formula>
    </cfRule>
    <cfRule type="cellIs" dxfId="538" priority="378" operator="lessThan">
      <formula>0</formula>
    </cfRule>
    <cfRule type="cellIs" dxfId="537" priority="379" operator="greaterThan">
      <formula>0</formula>
    </cfRule>
  </conditionalFormatting>
  <conditionalFormatting sqref="C73:C81">
    <cfRule type="containsText" dxfId="536" priority="338" operator="containsText" text="PAID ON ACCOUNT">
      <formula>NOT(ISERROR(SEARCH("PAID ON ACCOUNT",C73)))</formula>
    </cfRule>
    <cfRule type="containsText" dxfId="535" priority="339" operator="containsText" text="PARTIALLY PAID">
      <formula>NOT(ISERROR(SEARCH("PARTIALLY PAID",C73)))</formula>
    </cfRule>
    <cfRule type="containsText" dxfId="534" priority="340" operator="containsText" text="NOT RECEIVED">
      <formula>NOT(ISERROR(SEARCH("NOT RECEIVED",C73)))</formula>
    </cfRule>
    <cfRule type="containsText" dxfId="533" priority="341" operator="containsText" text="PAID">
      <formula>NOT(ISERROR(SEARCH("PAID",C73)))</formula>
    </cfRule>
    <cfRule type="containsText" dxfId="532" priority="342" operator="containsText" text="IN PROGRESS">
      <formula>NOT(ISERROR(SEARCH("IN PROGRESS",C73)))</formula>
    </cfRule>
    <cfRule type="containsText" dxfId="531" priority="343" operator="containsText" text="RECEIVED">
      <formula>NOT(ISERROR(SEARCH("RECEIVED",C73)))</formula>
    </cfRule>
  </conditionalFormatting>
  <conditionalFormatting sqref="D73 D79">
    <cfRule type="containsText" dxfId="530" priority="351" operator="containsText" text="AWAITING COLLECTION">
      <formula>NOT(ISERROR(SEARCH("AWAITING COLLECTION",D73)))</formula>
    </cfRule>
    <cfRule type="containsText" dxfId="529" priority="352" operator="containsText" text="DELIVERED">
      <formula>NOT(ISERROR(SEARCH("DELIVERED",D73)))</formula>
    </cfRule>
    <cfRule type="containsText" dxfId="528" priority="353" operator="containsText" text="IN TRANSIT">
      <formula>NOT(ISERROR(SEARCH("IN TRANSIT",D73)))</formula>
    </cfRule>
    <cfRule type="containsText" dxfId="527" priority="354" operator="containsText" text="ORDERED">
      <formula>NOT(ISERROR(SEARCH("ORDERED",D73)))</formula>
    </cfRule>
  </conditionalFormatting>
  <conditionalFormatting sqref="D73:D81">
    <cfRule type="containsText" dxfId="526" priority="337" operator="containsText" text="ON-HOLD">
      <formula>NOT(ISERROR(SEARCH("ON-HOLD",D73)))</formula>
    </cfRule>
    <cfRule type="containsText" dxfId="525" priority="344" operator="containsText" text="NOT ORDERED">
      <formula>NOT(ISERROR(SEARCH("NOT ORDERED",D73)))</formula>
    </cfRule>
  </conditionalFormatting>
  <conditionalFormatting sqref="B87">
    <cfRule type="containsText" dxfId="524" priority="327" operator="containsText" text="ACCEPTED">
      <formula>NOT(ISERROR(SEARCH("ACCEPTED",B87)))</formula>
    </cfRule>
    <cfRule type="containsText" dxfId="523" priority="328" operator="containsText" text="RECEIVED">
      <formula>NOT(ISERROR(SEARCH("RECEIVED",B87)))</formula>
    </cfRule>
    <cfRule type="containsText" dxfId="522" priority="329" operator="containsText" text="REJECTED TO QUOTE">
      <formula>NOT(ISERROR(SEARCH("REJECTED TO QUOTE",B87)))</formula>
    </cfRule>
    <cfRule type="containsText" dxfId="521" priority="330" operator="containsText" text="NO RESPONSE">
      <formula>NOT(ISERROR(SEARCH("NO RESPONSE",B87)))</formula>
    </cfRule>
    <cfRule type="containsText" dxfId="520" priority="331" operator="containsText" text="AWAITING RESPONSE">
      <formula>NOT(ISERROR(SEARCH("AWAITING RESPONSE",B87)))</formula>
    </cfRule>
    <cfRule type="containsText" dxfId="519" priority="332" operator="containsText" text="UNSENT">
      <formula>NOT(ISERROR(SEARCH("UNSENT",B87)))</formula>
    </cfRule>
  </conditionalFormatting>
  <conditionalFormatting sqref="D87">
    <cfRule type="containsText" dxfId="518" priority="333" operator="containsText" text="AWAITING COLLECTION">
      <formula>NOT(ISERROR(SEARCH("AWAITING COLLECTION",D87)))</formula>
    </cfRule>
    <cfRule type="containsText" dxfId="517" priority="334" operator="containsText" text="DELIVERED">
      <formula>NOT(ISERROR(SEARCH("DELIVERED",D87)))</formula>
    </cfRule>
    <cfRule type="containsText" dxfId="516" priority="335" operator="containsText" text="IN TRANSIT">
      <formula>NOT(ISERROR(SEARCH("IN TRANSIT",D87)))</formula>
    </cfRule>
    <cfRule type="containsText" dxfId="515" priority="336" operator="containsText" text="ORDERED">
      <formula>NOT(ISERROR(SEARCH("ORDERED",D87)))</formula>
    </cfRule>
  </conditionalFormatting>
  <conditionalFormatting sqref="B56">
    <cfRule type="containsText" dxfId="514" priority="317" operator="containsText" text="ACCEPTED">
      <formula>NOT(ISERROR(SEARCH("ACCEPTED",B56)))</formula>
    </cfRule>
    <cfRule type="containsText" dxfId="513" priority="318" operator="containsText" text="RECEIVED">
      <formula>NOT(ISERROR(SEARCH("RECEIVED",B56)))</formula>
    </cfRule>
    <cfRule type="containsText" dxfId="512" priority="319" operator="containsText" text="REJECTED TO QUOTE">
      <formula>NOT(ISERROR(SEARCH("REJECTED TO QUOTE",B56)))</formula>
    </cfRule>
    <cfRule type="containsText" dxfId="511" priority="320" operator="containsText" text="NO RESPONSE">
      <formula>NOT(ISERROR(SEARCH("NO RESPONSE",B56)))</formula>
    </cfRule>
    <cfRule type="containsText" dxfId="510" priority="321" operator="containsText" text="AWAITING RESPONSE">
      <formula>NOT(ISERROR(SEARCH("AWAITING RESPONSE",B56)))</formula>
    </cfRule>
    <cfRule type="containsText" dxfId="509" priority="322" operator="containsText" text="UNSENT">
      <formula>NOT(ISERROR(SEARCH("UNSENT",B56)))</formula>
    </cfRule>
  </conditionalFormatting>
  <conditionalFormatting sqref="C56:C58">
    <cfRule type="containsText" dxfId="508" priority="307" operator="containsText" text="PAID ON ACCOUNT">
      <formula>NOT(ISERROR(SEARCH("PAID ON ACCOUNT",C56)))</formula>
    </cfRule>
    <cfRule type="containsText" dxfId="507" priority="311" operator="containsText" text="PARTIALLY PAID">
      <formula>NOT(ISERROR(SEARCH("PARTIALLY PAID",C56)))</formula>
    </cfRule>
    <cfRule type="containsText" dxfId="506" priority="312" operator="containsText" text="NOT RECEIVED">
      <formula>NOT(ISERROR(SEARCH("NOT RECEIVED",C56)))</formula>
    </cfRule>
    <cfRule type="containsText" dxfId="505" priority="313" operator="containsText" text="PAID">
      <formula>NOT(ISERROR(SEARCH("PAID",C56)))</formula>
    </cfRule>
    <cfRule type="containsText" dxfId="504" priority="314" operator="containsText" text="IN PROGRESS">
      <formula>NOT(ISERROR(SEARCH("IN PROGRESS",C56)))</formula>
    </cfRule>
    <cfRule type="containsText" dxfId="503" priority="315" operator="containsText" text="RECEIVED">
      <formula>NOT(ISERROR(SEARCH("RECEIVED",C56)))</formula>
    </cfRule>
  </conditionalFormatting>
  <conditionalFormatting sqref="D56">
    <cfRule type="containsText" dxfId="502" priority="323" operator="containsText" text="AWAITING COLLECTION">
      <formula>NOT(ISERROR(SEARCH("AWAITING COLLECTION",D56)))</formula>
    </cfRule>
    <cfRule type="containsText" dxfId="501" priority="324" operator="containsText" text="DELIVERED">
      <formula>NOT(ISERROR(SEARCH("DELIVERED",D56)))</formula>
    </cfRule>
    <cfRule type="containsText" dxfId="500" priority="325" operator="containsText" text="IN TRANSIT">
      <formula>NOT(ISERROR(SEARCH("IN TRANSIT",D56)))</formula>
    </cfRule>
    <cfRule type="containsText" dxfId="499" priority="326" operator="containsText" text="ORDERED">
      <formula>NOT(ISERROR(SEARCH("ORDERED",D56)))</formula>
    </cfRule>
  </conditionalFormatting>
  <conditionalFormatting sqref="D56:D58">
    <cfRule type="containsText" dxfId="498" priority="306" operator="containsText" text="ON-HOLD">
      <formula>NOT(ISERROR(SEARCH("ON-HOLD",D56)))</formula>
    </cfRule>
    <cfRule type="containsText" dxfId="497" priority="316" operator="containsText" text="NOT ORDERED">
      <formula>NOT(ISERROR(SEARCH("NOT ORDERED",D56)))</formula>
    </cfRule>
  </conditionalFormatting>
  <conditionalFormatting sqref="AI58">
    <cfRule type="cellIs" dxfId="496" priority="308" operator="equal">
      <formula>0</formula>
    </cfRule>
    <cfRule type="cellIs" dxfId="495" priority="309" operator="lessThan">
      <formula>0</formula>
    </cfRule>
    <cfRule type="cellIs" dxfId="494" priority="310" operator="greaterThan">
      <formula>0</formula>
    </cfRule>
  </conditionalFormatting>
  <conditionalFormatting sqref="B59">
    <cfRule type="containsText" dxfId="493" priority="254" operator="containsText" text="ACCEPTED">
      <formula>NOT(ISERROR(SEARCH("ACCEPTED",B59)))</formula>
    </cfRule>
    <cfRule type="containsText" dxfId="492" priority="255" operator="containsText" text="RECEIVED">
      <formula>NOT(ISERROR(SEARCH("RECEIVED",B59)))</formula>
    </cfRule>
    <cfRule type="containsText" dxfId="491" priority="256" operator="containsText" text="REJECTED TO QUOTE">
      <formula>NOT(ISERROR(SEARCH("REJECTED TO QUOTE",B59)))</formula>
    </cfRule>
    <cfRule type="containsText" dxfId="490" priority="257" operator="containsText" text="NO RESPONSE">
      <formula>NOT(ISERROR(SEARCH("NO RESPONSE",B59)))</formula>
    </cfRule>
    <cfRule type="containsText" dxfId="489" priority="258" operator="containsText" text="AWAITING RESPONSE">
      <formula>NOT(ISERROR(SEARCH("AWAITING RESPONSE",B59)))</formula>
    </cfRule>
    <cfRule type="containsText" dxfId="488" priority="259" operator="containsText" text="UNSENT">
      <formula>NOT(ISERROR(SEARCH("UNSENT",B59)))</formula>
    </cfRule>
  </conditionalFormatting>
  <conditionalFormatting sqref="C59:C61">
    <cfRule type="containsText" dxfId="487" priority="244" operator="containsText" text="PAID ON ACCOUNT">
      <formula>NOT(ISERROR(SEARCH("PAID ON ACCOUNT",C59)))</formula>
    </cfRule>
    <cfRule type="containsText" dxfId="486" priority="248" operator="containsText" text="PARTIALLY PAID">
      <formula>NOT(ISERROR(SEARCH("PARTIALLY PAID",C59)))</formula>
    </cfRule>
    <cfRule type="containsText" dxfId="485" priority="249" operator="containsText" text="NOT RECEIVED">
      <formula>NOT(ISERROR(SEARCH("NOT RECEIVED",C59)))</formula>
    </cfRule>
    <cfRule type="containsText" dxfId="484" priority="250" operator="containsText" text="PAID">
      <formula>NOT(ISERROR(SEARCH("PAID",C59)))</formula>
    </cfRule>
    <cfRule type="containsText" dxfId="483" priority="251" operator="containsText" text="IN PROGRESS">
      <formula>NOT(ISERROR(SEARCH("IN PROGRESS",C59)))</formula>
    </cfRule>
    <cfRule type="containsText" dxfId="482" priority="252" operator="containsText" text="RECEIVED">
      <formula>NOT(ISERROR(SEARCH("RECEIVED",C59)))</formula>
    </cfRule>
  </conditionalFormatting>
  <conditionalFormatting sqref="D59">
    <cfRule type="containsText" dxfId="481" priority="260" operator="containsText" text="AWAITING COLLECTION">
      <formula>NOT(ISERROR(SEARCH("AWAITING COLLECTION",D59)))</formula>
    </cfRule>
    <cfRule type="containsText" dxfId="480" priority="261" operator="containsText" text="DELIVERED">
      <formula>NOT(ISERROR(SEARCH("DELIVERED",D59)))</formula>
    </cfRule>
    <cfRule type="containsText" dxfId="479" priority="262" operator="containsText" text="IN TRANSIT">
      <formula>NOT(ISERROR(SEARCH("IN TRANSIT",D59)))</formula>
    </cfRule>
    <cfRule type="containsText" dxfId="478" priority="263" operator="containsText" text="ORDERED">
      <formula>NOT(ISERROR(SEARCH("ORDERED",D59)))</formula>
    </cfRule>
  </conditionalFormatting>
  <conditionalFormatting sqref="D59:D61">
    <cfRule type="containsText" dxfId="477" priority="243" operator="containsText" text="ON-HOLD">
      <formula>NOT(ISERROR(SEARCH("ON-HOLD",D59)))</formula>
    </cfRule>
    <cfRule type="containsText" dxfId="476" priority="253" operator="containsText" text="NOT ORDERED">
      <formula>NOT(ISERROR(SEARCH("NOT ORDERED",D59)))</formula>
    </cfRule>
  </conditionalFormatting>
  <conditionalFormatting sqref="AI61">
    <cfRule type="cellIs" dxfId="475" priority="245" operator="equal">
      <formula>0</formula>
    </cfRule>
    <cfRule type="cellIs" dxfId="474" priority="246" operator="lessThan">
      <formula>0</formula>
    </cfRule>
    <cfRule type="cellIs" dxfId="473" priority="247" operator="greaterThan">
      <formula>0</formula>
    </cfRule>
  </conditionalFormatting>
  <conditionalFormatting sqref="B63">
    <cfRule type="containsText" dxfId="472" priority="203" operator="containsText" text="ACCEPTED">
      <formula>NOT(ISERROR(SEARCH("ACCEPTED",B63)))</formula>
    </cfRule>
    <cfRule type="containsText" dxfId="471" priority="204" operator="containsText" text="RECEIVED">
      <formula>NOT(ISERROR(SEARCH("RECEIVED",B63)))</formula>
    </cfRule>
    <cfRule type="containsText" dxfId="470" priority="205" operator="containsText" text="REJECTED TO QUOTE">
      <formula>NOT(ISERROR(SEARCH("REJECTED TO QUOTE",B63)))</formula>
    </cfRule>
    <cfRule type="containsText" dxfId="469" priority="206" operator="containsText" text="NO RESPONSE">
      <formula>NOT(ISERROR(SEARCH("NO RESPONSE",B63)))</formula>
    </cfRule>
    <cfRule type="containsText" dxfId="468" priority="207" operator="containsText" text="AWAITING RESPONSE">
      <formula>NOT(ISERROR(SEARCH("AWAITING RESPONSE",B63)))</formula>
    </cfRule>
    <cfRule type="containsText" dxfId="467" priority="208" operator="containsText" text="UNSENT">
      <formula>NOT(ISERROR(SEARCH("UNSENT",B63)))</formula>
    </cfRule>
  </conditionalFormatting>
  <conditionalFormatting sqref="D63">
    <cfRule type="containsText" dxfId="466" priority="209" operator="containsText" text="AWAITING COLLECTION">
      <formula>NOT(ISERROR(SEARCH("AWAITING COLLECTION",D63)))</formula>
    </cfRule>
    <cfRule type="containsText" dxfId="465" priority="210" operator="containsText" text="DELIVERED">
      <formula>NOT(ISERROR(SEARCH("DELIVERED",D63)))</formula>
    </cfRule>
    <cfRule type="containsText" dxfId="464" priority="211" operator="containsText" text="IN TRANSIT">
      <formula>NOT(ISERROR(SEARCH("IN TRANSIT",D63)))</formula>
    </cfRule>
    <cfRule type="containsText" dxfId="463" priority="212" operator="containsText" text="ORDERED">
      <formula>NOT(ISERROR(SEARCH("ORDERED",D63)))</formula>
    </cfRule>
  </conditionalFormatting>
  <conditionalFormatting sqref="D63:D65">
    <cfRule type="containsText" dxfId="462" priority="198" operator="containsText" text="ON-HOLD">
      <formula>NOT(ISERROR(SEARCH("ON-HOLD",D63)))</formula>
    </cfRule>
    <cfRule type="containsText" dxfId="461" priority="202" operator="containsText" text="NOT ORDERED">
      <formula>NOT(ISERROR(SEARCH("NOT ORDERED",D63)))</formula>
    </cfRule>
  </conditionalFormatting>
  <conditionalFormatting sqref="AI65">
    <cfRule type="cellIs" dxfId="460" priority="199" operator="equal">
      <formula>0</formula>
    </cfRule>
    <cfRule type="cellIs" dxfId="459" priority="200" operator="lessThan">
      <formula>0</formula>
    </cfRule>
    <cfRule type="cellIs" dxfId="458" priority="201" operator="greaterThan">
      <formula>0</formula>
    </cfRule>
  </conditionalFormatting>
  <conditionalFormatting sqref="B66">
    <cfRule type="containsText" dxfId="457" priority="188" operator="containsText" text="ACCEPTED">
      <formula>NOT(ISERROR(SEARCH("ACCEPTED",B66)))</formula>
    </cfRule>
    <cfRule type="containsText" dxfId="456" priority="189" operator="containsText" text="RECEIVED">
      <formula>NOT(ISERROR(SEARCH("RECEIVED",B66)))</formula>
    </cfRule>
    <cfRule type="containsText" dxfId="455" priority="190" operator="containsText" text="REJECTED TO QUOTE">
      <formula>NOT(ISERROR(SEARCH("REJECTED TO QUOTE",B66)))</formula>
    </cfRule>
    <cfRule type="containsText" dxfId="454" priority="191" operator="containsText" text="NO RESPONSE">
      <formula>NOT(ISERROR(SEARCH("NO RESPONSE",B66)))</formula>
    </cfRule>
    <cfRule type="containsText" dxfId="453" priority="192" operator="containsText" text="AWAITING RESPONSE">
      <formula>NOT(ISERROR(SEARCH("AWAITING RESPONSE",B66)))</formula>
    </cfRule>
    <cfRule type="containsText" dxfId="452" priority="193" operator="containsText" text="UNSENT">
      <formula>NOT(ISERROR(SEARCH("UNSENT",B66)))</formula>
    </cfRule>
  </conditionalFormatting>
  <conditionalFormatting sqref="D66">
    <cfRule type="containsText" dxfId="451" priority="194" operator="containsText" text="AWAITING COLLECTION">
      <formula>NOT(ISERROR(SEARCH("AWAITING COLLECTION",D66)))</formula>
    </cfRule>
    <cfRule type="containsText" dxfId="450" priority="195" operator="containsText" text="DELIVERED">
      <formula>NOT(ISERROR(SEARCH("DELIVERED",D66)))</formula>
    </cfRule>
    <cfRule type="containsText" dxfId="449" priority="196" operator="containsText" text="IN TRANSIT">
      <formula>NOT(ISERROR(SEARCH("IN TRANSIT",D66)))</formula>
    </cfRule>
    <cfRule type="containsText" dxfId="448" priority="197" operator="containsText" text="ORDERED">
      <formula>NOT(ISERROR(SEARCH("ORDERED",D66)))</formula>
    </cfRule>
  </conditionalFormatting>
  <conditionalFormatting sqref="D66:D68">
    <cfRule type="containsText" dxfId="447" priority="183" operator="containsText" text="ON-HOLD">
      <formula>NOT(ISERROR(SEARCH("ON-HOLD",D66)))</formula>
    </cfRule>
    <cfRule type="containsText" dxfId="446" priority="187" operator="containsText" text="NOT ORDERED">
      <formula>NOT(ISERROR(SEARCH("NOT ORDERED",D66)))</formula>
    </cfRule>
  </conditionalFormatting>
  <conditionalFormatting sqref="AI68">
    <cfRule type="cellIs" dxfId="445" priority="184" operator="equal">
      <formula>0</formula>
    </cfRule>
    <cfRule type="cellIs" dxfId="444" priority="185" operator="lessThan">
      <formula>0</formula>
    </cfRule>
    <cfRule type="cellIs" dxfId="443" priority="186" operator="greaterThan">
      <formula>0</formula>
    </cfRule>
  </conditionalFormatting>
  <conditionalFormatting sqref="B76">
    <cfRule type="containsText" dxfId="442" priority="26" operator="containsText" text="ACCEPTED">
      <formula>NOT(ISERROR(SEARCH("ACCEPTED",B76)))</formula>
    </cfRule>
    <cfRule type="containsText" dxfId="441" priority="27" operator="containsText" text="RECEIVED">
      <formula>NOT(ISERROR(SEARCH("RECEIVED",B76)))</formula>
    </cfRule>
    <cfRule type="containsText" dxfId="440" priority="28" operator="containsText" text="REJECTED TO QUOTE">
      <formula>NOT(ISERROR(SEARCH("REJECTED TO QUOTE",B76)))</formula>
    </cfRule>
    <cfRule type="containsText" dxfId="439" priority="29" operator="containsText" text="NO RESPONSE">
      <formula>NOT(ISERROR(SEARCH("NO RESPONSE",B76)))</formula>
    </cfRule>
    <cfRule type="containsText" dxfId="438" priority="30" operator="containsText" text="AWAITING RESPONSE">
      <formula>NOT(ISERROR(SEARCH("AWAITING RESPONSE",B76)))</formula>
    </cfRule>
    <cfRule type="containsText" dxfId="437" priority="31" operator="containsText" text="UNSENT">
      <formula>NOT(ISERROR(SEARCH("UNSENT",B76)))</formula>
    </cfRule>
  </conditionalFormatting>
  <conditionalFormatting sqref="D76">
    <cfRule type="containsText" dxfId="436" priority="22" operator="containsText" text="AWAITING COLLECTION">
      <formula>NOT(ISERROR(SEARCH("AWAITING COLLECTION",D76)))</formula>
    </cfRule>
    <cfRule type="containsText" dxfId="435" priority="23" operator="containsText" text="DELIVERED">
      <formula>NOT(ISERROR(SEARCH("DELIVERED",D76)))</formula>
    </cfRule>
    <cfRule type="containsText" dxfId="434" priority="24" operator="containsText" text="IN TRANSIT">
      <formula>NOT(ISERROR(SEARCH("IN TRANSIT",D76)))</formula>
    </cfRule>
    <cfRule type="containsText" dxfId="433" priority="25" operator="containsText" text="ORDERED">
      <formula>NOT(ISERROR(SEARCH("ORDERED",D76)))</formula>
    </cfRule>
  </conditionalFormatting>
  <conditionalFormatting sqref="B97">
    <cfRule type="containsText" dxfId="432" priority="12" operator="containsText" text="ACCEPTED">
      <formula>NOT(ISERROR(SEARCH("ACCEPTED",B97)))</formula>
    </cfRule>
    <cfRule type="containsText" dxfId="431" priority="13" operator="containsText" text="RECEIVED">
      <formula>NOT(ISERROR(SEARCH("RECEIVED",B97)))</formula>
    </cfRule>
    <cfRule type="containsText" dxfId="430" priority="14" operator="containsText" text="REJECTED TO QUOTE">
      <formula>NOT(ISERROR(SEARCH("REJECTED TO QUOTE",B97)))</formula>
    </cfRule>
    <cfRule type="containsText" dxfId="429" priority="15" operator="containsText" text="NO RESPONSE">
      <formula>NOT(ISERROR(SEARCH("NO RESPONSE",B97)))</formula>
    </cfRule>
    <cfRule type="containsText" dxfId="428" priority="16" operator="containsText" text="AWAITING RESPONSE">
      <formula>NOT(ISERROR(SEARCH("AWAITING RESPONSE",B97)))</formula>
    </cfRule>
    <cfRule type="containsText" dxfId="427" priority="17" operator="containsText" text="UNSENT">
      <formula>NOT(ISERROR(SEARCH("UNSENT",B97)))</formula>
    </cfRule>
  </conditionalFormatting>
  <conditionalFormatting sqref="C97:C99">
    <cfRule type="containsText" dxfId="426" priority="2" operator="containsText" text="PAID ON ACCOUNT">
      <formula>NOT(ISERROR(SEARCH("PAID ON ACCOUNT",C97)))</formula>
    </cfRule>
    <cfRule type="containsText" dxfId="425" priority="6" operator="containsText" text="PARTIALLY PAID">
      <formula>NOT(ISERROR(SEARCH("PARTIALLY PAID",C97)))</formula>
    </cfRule>
    <cfRule type="containsText" dxfId="424" priority="7" operator="containsText" text="NOT RECEIVED">
      <formula>NOT(ISERROR(SEARCH("NOT RECEIVED",C97)))</formula>
    </cfRule>
    <cfRule type="containsText" dxfId="423" priority="8" operator="containsText" text="PAID">
      <formula>NOT(ISERROR(SEARCH("PAID",C97)))</formula>
    </cfRule>
    <cfRule type="containsText" dxfId="422" priority="9" operator="containsText" text="IN PROGRESS">
      <formula>NOT(ISERROR(SEARCH("IN PROGRESS",C97)))</formula>
    </cfRule>
    <cfRule type="containsText" dxfId="421" priority="10" operator="containsText" text="RECEIVED">
      <formula>NOT(ISERROR(SEARCH("RECEIVED",C97)))</formula>
    </cfRule>
  </conditionalFormatting>
  <conditionalFormatting sqref="D97">
    <cfRule type="containsText" dxfId="420" priority="18" operator="containsText" text="AWAITING COLLECTION">
      <formula>NOT(ISERROR(SEARCH("AWAITING COLLECTION",D97)))</formula>
    </cfRule>
    <cfRule type="containsText" dxfId="419" priority="19" operator="containsText" text="DELIVERED">
      <formula>NOT(ISERROR(SEARCH("DELIVERED",D97)))</formula>
    </cfRule>
    <cfRule type="containsText" dxfId="418" priority="20" operator="containsText" text="IN TRANSIT">
      <formula>NOT(ISERROR(SEARCH("IN TRANSIT",D97)))</formula>
    </cfRule>
    <cfRule type="containsText" dxfId="417" priority="21" operator="containsText" text="ORDERED">
      <formula>NOT(ISERROR(SEARCH("ORDERED",D97)))</formula>
    </cfRule>
  </conditionalFormatting>
  <conditionalFormatting sqref="D97:D99">
    <cfRule type="containsText" dxfId="416" priority="1" operator="containsText" text="ON-HOLD">
      <formula>NOT(ISERROR(SEARCH("ON-HOLD",D97)))</formula>
    </cfRule>
    <cfRule type="containsText" dxfId="415" priority="11" operator="containsText" text="NOT ORDERED">
      <formula>NOT(ISERROR(SEARCH("NOT ORDERED",D97)))</formula>
    </cfRule>
  </conditionalFormatting>
  <conditionalFormatting sqref="AI99">
    <cfRule type="cellIs" dxfId="414" priority="3" operator="equal">
      <formula>0</formula>
    </cfRule>
    <cfRule type="cellIs" dxfId="413" priority="4" operator="lessThan">
      <formula>0</formula>
    </cfRule>
    <cfRule type="cellIs" dxfId="412" priority="5" operator="greaterThan">
      <formula>0</formula>
    </cfRule>
  </conditionalFormatting>
  <dataValidations count="43">
    <dataValidation allowBlank="1" showErrorMessage="1" promptTitle="NOTE" prompt="The date the tax invoice is due by." sqref="AD15:AE16 AD21:AE22 AD56:AE57 AD51:AE52 AD33:AE34 AD84:AE85 AD39:AE40 AD42:AE43 AD45:AE46 AD48:AE49 AD24:AE25 AD92:AE93 AD27:AE28 AD70:AE71 AD73:AE74 AD79:AE80 AD87:AE88 AD59:AE60 AD63:AE64 AD66:AE67 AD76:AE77 AD97:AE98" xr:uid="{11C9CDAD-6676-48F4-997B-199E2D7820E7}"/>
    <dataValidation allowBlank="1" showInputMessage="1" showErrorMessage="1" promptTitle="NOTE" prompt="The quantity and unit of measurement (UOM) of the item." sqref="I10:J11" xr:uid="{245FE57D-8E7E-4EF4-A314-A8F0CA4EB11F}"/>
    <dataValidation allowBlank="1" showInputMessage="1" showErrorMessage="1" promptTitle="NOTE" prompt="What category does the item come under?" sqref="E10:E11" xr:uid="{8AA138EF-4168-4AE7-928A-831F2779C85B}"/>
    <dataValidation allowBlank="1" showErrorMessage="1" promptTitle="NOTE" prompt="Any other relevant information regarding this item." sqref="AJ15 AJ21 AJ56 AJ51 AJ33 AJ84 AJ39 AJ42 AJ45 AJ48 AJ24 AJ92 AJ27 AJ70 AJ73 AJ79 AJ87 AJ59 AJ63 AJ66 AJ76 AJ97" xr:uid="{214E0A78-03C2-40DB-A23C-4190F3C59AD5}"/>
    <dataValidation allowBlank="1" showErrorMessage="1" promptTitle="NOTE" prompt="The date the tax invoice was received." sqref="AC15 AC17 AC21 AC39 AC84 AC53 AC68 AC89 AC29 AC35 AC81 AC41:AC42 AC44:AC45 AC47:AC48 AC50:AC51 AC23:AC24 AC94 AC92 AC26:AC27 AC61 AC70 AC72:AC73 AC63 AC86:AC87 AC56 AC33 AC58:AC59 AC65:AC66 AC75:AC76 AC78:AC79 AC97 AC99" xr:uid="{17786480-C7FE-4111-9BEE-5195C6F8EF64}"/>
    <dataValidation allowBlank="1" showErrorMessage="1" promptTitle="NOTE" prompt="The invoice number on the tax invoice." sqref="AB15:AB17 AB39:AB53 AB56:AB61 AB63:AB68 AB84:AB89 AB21:AB29 AB92:AB94 AB33:AB35 AB70:AB81 AB97:AB99" xr:uid="{D8F50E15-C9B4-4884-81A7-C126A0BBF443}"/>
    <dataValidation allowBlank="1" showErrorMessage="1" promptTitle="NOTE" prompt="The purchase order number in Buildxact." sqref="Y15:Y16 Y21:Y22 Y56:Y57 Y51:Y52 Y33:Y34 Y84:Y85 Y39:Y40 Y42:Y43 Y45:Y46 Y48:Y49 Y24:Y25 Y92:Y93 Y27:Y28 Y70:Y71 Y73:Y74 Y79:Y80 Y87:Y88 Y59:Y60 Y63:Y64 Y76:Y77 Y66:Y67 Y97:Y98" xr:uid="{433B9FF9-0590-41F9-870C-857F5A0F36A9}"/>
    <dataValidation allowBlank="1" showErrorMessage="1" promptTitle="NOTE" prompt="The date the purchase order was sent." sqref="X15:X16 X21:X22 X56:X57 X51:X52 X33:X34 X84:X85 X39:X40 X42:X43 X45:X46 X48:X49 X24:X25 X92:X93 X27:X28 X70:X71 X73:X74 X79:X80 X87:X88 X59:X60 X63:X64 X66:X67 X76:X77 X97:X98" xr:uid="{2E8E4299-A664-43A2-8649-1314E936CA3F}"/>
    <dataValidation allowBlank="1" showErrorMessage="1" promptTitle="NOTE" prompt="The date the quote request is valid until." sqref="P15:P16 P21:P22 P56:P57 P51:P52 P33:P34 P84:P85 P39:P40 P42:P43 P45:P46 P48:P49 P24:P25 P92:P93 P27:P28 P70:P71 P73:P74 P79:P80 P87:P88 P59:P60 P63:P64 P66:P67 P76:P77 P97:P98" xr:uid="{89062479-D388-4170-A15C-791204DDEDDC}"/>
    <dataValidation allowBlank="1" showErrorMessage="1" promptTitle="NOTE" prompt="The date the request for quote was received." sqref="O15:O16 O21:O22 O56:O57 O51:O52 O33:O34 O84:O85 O39:O40 O42:O43 O45:O46 O48:O49 O24:O25 O92:O93 O27:O28 O70:O71 O73:O74 O79:O80 O87:O88 O59:O60 O63:O64 O66:O67 O76:O77 O97:O98" xr:uid="{EA37DE6C-F6A2-4154-96B1-DA2D0CA31CAC}"/>
    <dataValidation allowBlank="1" showErrorMessage="1" promptTitle="NOTE" prompt="The subtotal of the item cost (ex GST). QTY/UOM x UNIT COST (ex GST)_x000a_" sqref="AI15:AI16 AG17 T15:U16 AI21:AI22 AG50 T21:U22 AI56:AI57 T56:U57 AG81 AI51:AI52 AG53 T51:U52 T66:U67 AG89 AG29 AI33:AI34 T33:U34 AG35 T84:U85 AI84:AI85 AI39:AI40 T39:U40 AG41 AI42:AI43 T42:U43 AG44 AI45:AI46 T45:U46 AG47 AI48:AI49 T48:U49 AG23 AI24:AI25 T24:U25 T92:U93 AI92:AI93 AG94 AG26 AI27:AI28 T27:U28 T59:U60 AI70:AI71 T70:U71 AG72 AI73:AI74 T73:U74 AG68 AI79:AI80 T79:U80 AG86 T87:U88 AI87:AI88 AG58 AI59:AI60 AG61 AI63:AI64 T63:U64 AG65 AI66:AI67 AG75 AI76:AI77 T76:U77 AG78 AI97:AI98 AG99 T97:U98" xr:uid="{45FBC3CA-BEEB-4D60-9911-C0CE3B5B2F78}"/>
    <dataValidation allowBlank="1" showInputMessage="1" showErrorMessage="1" promptTitle="NOTE" prompt="Image of item from manufacturers website" sqref="H10:H11" xr:uid="{6D403EA8-9619-40C7-924B-5542CA94E948}"/>
    <dataValidation allowBlank="1" showErrorMessage="1" promptTitle="NOTE" prompt="What category does the item come under?" sqref="F15:F17 E15 F39:F53 E66 E21 E59 E79 E51 E87 E27 E33 E84 E39 E42 E45 E48 E92 E24 F92:F94 F21:F29 E70 E73 F63:F68 F84:F89 F33:F35 E56 F56:F61 E63 F70:F81 E76 F97:F99 E97" xr:uid="{03664450-6443-4B4F-B1FE-7111C7C7792B}"/>
    <dataValidation allowBlank="1" showErrorMessage="1" promptTitle="NOTE" prompt="Item description, website link, SKU, part number, etc." sqref="G15:G17 G39:G50 G56:G61 G63:G68 G84:G89 G33:G35 G21:G29 G53 G94 G70:G81 G98:G99" xr:uid="{708574FD-424D-4F83-9CB8-DC1741C1FDB7}"/>
    <dataValidation allowBlank="1" showErrorMessage="1" promptTitle="NOTE" prompt="Image of item from manufacturers website" sqref="H15:I15 H21:I21 H56:I56 H51:I51 H33:I33 H84:I84 H39:I39 H45:I45 H42:I42 H48:I48 H24:I24 H92:I92 H27:I27 H70:I70 H73:I73 H79:I79 H87:I87 H59:I59 H63:I63 H66:I66 H76:I76 H97:I97" xr:uid="{E0D85E21-3B32-471C-9BE0-54B7F4712AF4}"/>
    <dataValidation allowBlank="1" showErrorMessage="1" promptTitle="NOTE" prompt="The quantity and unit of measurement (UOM) of the item." sqref="K15:K17 J15 K39:K53 J21 J66 J59 J51 J79 J87 J27 J33 J84 J39 J42 J45 J48 J92 J24 K92:K94 K21:K29 J70 J73 K63:K68 K84:K89 K33:K35 J56 K56:K61 J63 K70:K81 J76 K97:K99 J97" xr:uid="{D3ECDFE7-7D38-4A1A-B18C-E41DCF64A7E7}"/>
    <dataValidation allowBlank="1" showErrorMessage="1" promptTitle="NOTE" prompt="Contact details of the supplier including name, number, email. Include any specific sales rep information." sqref="AF15:AF17 L15:L17 Q15:Q17 Q21:Q29 AF21:AF29 L42:L53 AF56:AF61 Q84:Q89 L84:L89 L21:L29 AF84:AF89 Q39:Q53 AF39:AF53 L39:L40 L92:L94 AF92:AF94 Q92:Q94 Q63:Q68 Q56:Q61 L58:L61 L56 Q33:Q35 AF33:AF35 L33:L35 L63:L68 AF63:AF68 AF70:AF81 Q70:Q81 L70:L81 AF97:AF99 L97:L99 Q97:Q99" xr:uid="{A8571C42-E30C-4350-8607-4C08CC8839B9}"/>
    <dataValidation allowBlank="1" showErrorMessage="1" promptTitle="NOTE" prompt="The unit cost of the item (ex GST)." sqref="AG15:AH16 S15:S16 R15:R17 AG21:AH22 S21:S22 R39:R53 R33:R35 S59:S60 S84:S85 AG51:AH52 S51:S52 AG87:AH88 S27:S28 AG33:AH34 S33:S34 AG79:AH80 AG84:AH85 S39:S40 AG39:AH40 AG42:AH43 S42:S43 AG45:AH46 S45:S46 AG48:AH49 S48:S49 R92:R94 AG24:AH25 S24:S25 AG92:AH93 S92:S93 R21:R29 AG27:AH28 AG70:AH71 S70:S71 S73:S74 AG73:AH74 R63:R68 S79:S80 R84:R89 S87:S88 AG56:AH57 S56:S57 R56:R61 AG59:AH60 S63:S64 AG63:AH64 S66:S67 AG66:AH67 R70:R81 S76:S77 AG76:AH77 AG97:AH98 S97:S98 R97:R99" xr:uid="{4C9339D0-3087-404A-A0A0-0FE93FF9FE57}"/>
    <dataValidation allowBlank="1" showInputMessage="1" showErrorMessage="1" promptTitle="NOTE" prompt="This section related to the budget allocation in Buildxact." sqref="U10:U11" xr:uid="{679E083E-7D81-4730-AB50-A4B5AA5EDF80}"/>
    <dataValidation allowBlank="1" showErrorMessage="1" promptTitle="NOTE" prompt="Buildxact EST QTY/UOM." sqref="M15 V15:V17 W15 M21 V39:V53 W21 W56 W66 W59 M79 M51 W51 V63:V68 W27 M33 W33 W84 M84 W39 M39 M42 W42 M45 W45 M48 W48 W92 M24 W24 M92 V92:V94 V21:V29 M27 M70 W70 W73 M73 M87 W79 V84:V89 W87 M56 V33:V35 V56:V61 M59 W63 M63 M66 V70:V81 W76 M76 M97 V97:V99 W97" xr:uid="{0504E8ED-28B7-4E62-8E37-321E7692E8D1}"/>
    <dataValidation allowBlank="1" showErrorMessage="1" promptTitle="NOTE" prompt="The date the request for quote was sent." sqref="N15:N17 N39:N53 N56:N61 N63:N68 N84:N89 N21:N29 N92:N94 N33:N35 N70:N81 N97:N99" xr:uid="{22A5F295-5058-4849-A50F-5FC24E992175}"/>
    <dataValidation allowBlank="1" showInputMessage="1" showErrorMessage="1" promptTitle="NOTE" prompt="The purchase order details from Buildxact." sqref="X11" xr:uid="{00008828-5896-486B-8E33-149C93290C66}"/>
    <dataValidation allowBlank="1" showInputMessage="1" showErrorMessage="1" promptTitle="NOTE" prompt="The invoice details." sqref="AB10" xr:uid="{33D59C91-92AC-4216-8C0A-DEE70DEB88D2}"/>
    <dataValidation allowBlank="1" showErrorMessage="1" promptTitle="NOTE" prompt="The date the item is required." sqref="AA15:AA17 AA39:AA53 AA56:AA61 AA63:AA68 AA84:AA89 AA21:AA29 AA92:AA94 AA33:AA35 AA70:AA81 AA97:AA99" xr:uid="{FC76F1AA-9977-4ED3-87D9-150F1CC7E9ED}"/>
    <dataValidation allowBlank="1" showInputMessage="1" showErrorMessage="1" promptTitle="NOTE" prompt="Any other relevant information regarding this item." sqref="AJ10:AJ11" xr:uid="{74866379-D5D0-4A68-9E56-3F877E572D27}"/>
    <dataValidation allowBlank="1" showInputMessage="1" showErrorMessage="1" promptTitle="NOTE" prompt="The quote status of the item procured:_x000a__x000a_Unsent: Quote request not sent_x000a_Awaiting Response: Quote request sent/awaiting response_x000a_No Response: No response from supplier_x000a_Rejected: Supplier rejected to quote_x000a_Received: Quote received_x000a_Accepted: Quote accepted" sqref="B11" xr:uid="{64C7F897-B0C7-4BAF-B012-51590429C8AC}"/>
    <dataValidation allowBlank="1" showInputMessage="1" showErrorMessage="1" promptTitle="NOTE" prompt="The payment status of the invoice:_x000a__x000a_Not Received: Invoice not received._x000a_Received: Invoice received but not actioned._x000a_In Progress: PPAR submitted, not yet paid._x000a_Partially Paid: Progress payment paid._x000a_Paid On Account: On account_x000a_Paid: Invoice paid in full." sqref="C11" xr:uid="{7656D2FF-7A78-4BB7-9ADE-281215B9FE9D}"/>
    <dataValidation allowBlank="1" showInputMessage="1" showErrorMessage="1" promptTitle="NOTE" prompt="The dispatch status of the item:_x000a__x000a_Not Ordered: Item not yet ordered._x000a_Ordered: Item ordered, not yet dispatched._x000a_In Transit: Item in transit._x000a_Awaiting Collection: Item awaiting collection._x000a_Delivered: Item delivered." sqref="D11" xr:uid="{762CB3E5-04B6-4CCD-B253-BB19EE819759}"/>
    <dataValidation allowBlank="1" showInputMessage="1" showErrorMessage="1" promptTitle="NOTE" prompt="Quick summary of the quote, payment, and delivery status of the item." sqref="B10:D10" xr:uid="{402CC496-8B35-4485-B1AD-5F7393CD855D}"/>
    <dataValidation allowBlank="1" showInputMessage="1" showErrorMessage="1" promptTitle="NOTE" prompt="Item description, website link, SKU, part number, etc." sqref="F10" xr:uid="{0547B9EC-A502-465B-A9C2-568CEA1FBAC9}"/>
    <dataValidation allowBlank="1" showInputMessage="1" showErrorMessage="1" promptTitle="NOTE" prompt="Contact details of the supplier including name, number, email. Include any specific sales rep information." sqref="K10" xr:uid="{24A7BE2B-DA98-42ED-9EDD-6A25A7D73841}"/>
    <dataValidation allowBlank="1" showInputMessage="1" showErrorMessage="1" promptTitle="NOTE" prompt="This section relates to the actual costing of the procured item." sqref="AF11" xr:uid="{FE95BDE7-9707-414B-902C-1A63D435CBDB}"/>
    <dataValidation allowBlank="1" showErrorMessage="1" promptTitle="NOTE" prompt="The lead time associated with the item (include delivery)." sqref="Z15:Z16 Z21:Z22 Z56:Z57 Z51:Z52 Z33:Z34 Z84:Z85 Z39:Z40 Z42:Z43 Z45:Z46 Z48:Z49 Z24:Z25 Z92:Z93 Z27:Z28 Z70:Z71 Z73:Z74 Z79:Z80 Z87:Z88 Z59:Z60 Z63:Z64 Z66:Z67 Z76:Z77 Z97:Z98" xr:uid="{F376E55D-5B7D-4FB9-9129-4DA128E15C2F}"/>
    <dataValidation allowBlank="1" showErrorMessage="1" promptTitle="NOTE" prompt="The date the item is expected to arrive." sqref="Z17 Z50 Z81 Z53 Z68 Z89 Z29 Z35 Z41 Z44 Z47 Z23 Z94 Z26 Z61 Z72 Z65 Z86 Z58 Z75 Z78 Z99" xr:uid="{2CD76BDB-63A0-476B-86ED-92FD7D354074}"/>
    <dataValidation type="list" allowBlank="1" showErrorMessage="1" promptTitle="NOTE" prompt="The payment status of the invoice:_x000a__x000a_Not Received: Invoice not received._x000a_Received: Invoice received but not actioned._x000a_In Progress: PPAR/CCPF submitted &amp; approved, not yet paid._x000a_Partially Paid: Progress payment paid._x000a_Paid: Invoice paid in full." sqref="B15 B21 B79 B51 B87 B56 B33 B84 B39 B42 B45 B48 B24 B92 B27 B70 B73 B59 B63 B66 B76 B97" xr:uid="{15862234-C998-485F-B743-CFDE51E943B8}">
      <formula1>$AL$3:$AL$9</formula1>
    </dataValidation>
    <dataValidation allowBlank="1" showInputMessage="1" showErrorMessage="1" promptTitle="NOTE" prompt="The dispatch details for the item." sqref="Z11" xr:uid="{07A5F104-17B0-45C9-B5AD-00F99EA57427}"/>
    <dataValidation allowBlank="1" showInputMessage="1" showErrorMessage="1" promptTitle="NOTE" prompt="This section relates to the quoted details of the procured item." sqref="M10:T10" xr:uid="{8DEED871-E411-45AC-9C93-993924023570}"/>
    <dataValidation allowBlank="1" showInputMessage="1" showErrorMessage="1" promptTitle="NOTE" prompt="This section relates to the general quote details." sqref="M11:P11" xr:uid="{5296C52A-613D-427A-827B-63C5AEA82680}"/>
    <dataValidation allowBlank="1" showInputMessage="1" showErrorMessage="1" promptTitle="NOTE" prompt="This section relates to the estimated costings as quoted." sqref="Q11:T11" xr:uid="{28274A46-7C9B-44D8-976A-2456C3D1EC0B}"/>
    <dataValidation allowBlank="1" showInputMessage="1" showErrorMessage="1" promptTitle="NOTE" prompt="This section relates to the general invoice details." sqref="AB11:AE11" xr:uid="{9B2ECD49-758D-4E8B-8A53-6E3FAEA302C9}"/>
    <dataValidation type="list" allowBlank="1" showErrorMessage="1" promptTitle="NOTE" prompt="The date the tax invoice was received." sqref="AC16 AC22 AC57 AC52 AC34 AC85 AC40 AC43 AC46 AC49 AC25 AC93 AC28 AC71 AC74 AC80 AC88 AC60 AC64 AC67 AC77 AC98" xr:uid="{9DE29165-26F9-4EB8-A4F1-37E27FECBD3B}">
      <formula1>#REF!</formula1>
    </dataValidation>
    <dataValidation type="list" allowBlank="1" showInputMessage="1" showErrorMessage="1" sqref="C15:C17 C39:C53 C56:C61 C63:C68 C84:C89 C21:C29 C92:C94 C33:C35 C70:C81 C97:C99" xr:uid="{1F9ACACC-1545-4113-985C-183AEF0E09AA}">
      <formula1>$AN$3:$AN$9</formula1>
    </dataValidation>
    <dataValidation type="list" allowBlank="1" showErrorMessage="1" promptTitle="NOTE" prompt="The delivery status of the item:_x000a__x000a_Pending: Item not yet ordered._x000a_Ordered: Item ordered, not yet dispatched._x000a_In Transit: Item in transit._x000a_Awaiting Collection: Item awaiting collection._x000a_Delivered: Item delivered." sqref="D15:D17 D39:D53 D56:D61 D63:D68 D84:D89 D21:D29 D92:D94 D33:D35 D70:D81 D97:D99" xr:uid="{33DFD3A6-08BB-4890-8DDD-474F41817A5B}">
      <formula1>$AP$3:$AP$9</formula1>
    </dataValidation>
  </dataValidations>
  <hyperlinks>
    <hyperlink ref="L53" r:id="rId1" xr:uid="{60160248-0F41-4C14-B4B2-06BE97920B27}"/>
    <hyperlink ref="G23" r:id="rId2" xr:uid="{3EA74F58-9F18-467C-AA7D-2022B96EA40C}"/>
    <hyperlink ref="L23" r:id="rId3" xr:uid="{357C9D6F-74BF-48D6-A6FF-519D9C9E8933}"/>
    <hyperlink ref="L35" r:id="rId4" xr:uid="{CF1F921F-BA15-40D1-B71C-4E9FC700F3D0}"/>
    <hyperlink ref="L41" r:id="rId5" xr:uid="{2EA26A33-73DD-452B-836D-31C4B44A3248}"/>
    <hyperlink ref="L94" r:id="rId6" xr:uid="{793AE950-9BD5-4FF0-81A3-45E7A50C65D9}"/>
    <hyperlink ref="G94" r:id="rId7" xr:uid="{64065441-5D1F-485B-97CE-0851F040BB12}"/>
  </hyperlinks>
  <pageMargins left="0.7" right="0.7" top="0.75" bottom="0.75" header="0.3" footer="0.3"/>
  <pageSetup orientation="portrait" r:id="rId8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F695E-E795-4280-821A-7B7A4CC85677}">
  <sheetPr codeName="Sheet2"/>
  <dimension ref="A1:AO108"/>
  <sheetViews>
    <sheetView topLeftCell="E1" zoomScale="70" zoomScaleNormal="70" workbookViewId="0">
      <pane ySplit="11" topLeftCell="A16" activePane="bottomLeft" state="frozen"/>
      <selection pane="bottomLeft" activeCell="R28" sqref="R28:R29"/>
    </sheetView>
  </sheetViews>
  <sheetFormatPr defaultColWidth="8.85546875" defaultRowHeight="14.25" x14ac:dyDescent="0.2"/>
  <cols>
    <col min="1" max="1" width="8.85546875" style="10"/>
    <col min="2" max="4" width="17.7109375" style="5" customWidth="1"/>
    <col min="5" max="5" width="44.42578125" style="5" customWidth="1"/>
    <col min="6" max="6" width="11.140625" style="5" customWidth="1"/>
    <col min="7" max="7" width="77.85546875" style="10" customWidth="1"/>
    <col min="8" max="8" width="8.28515625" style="13" customWidth="1"/>
    <col min="9" max="9" width="8.28515625" style="7" customWidth="1"/>
    <col min="10" max="10" width="11.140625" style="7" customWidth="1"/>
    <col min="11" max="11" width="44.42578125" style="5" customWidth="1"/>
    <col min="12" max="16" width="19.42578125" style="5" customWidth="1"/>
    <col min="17" max="18" width="19.42578125" style="16" customWidth="1"/>
    <col min="19" max="20" width="19.42578125" style="5" customWidth="1"/>
    <col min="21" max="22" width="9.7109375" style="5" customWidth="1"/>
    <col min="23" max="23" width="19.42578125" style="8" customWidth="1"/>
    <col min="24" max="26" width="19.42578125" style="5" customWidth="1"/>
    <col min="27" max="27" width="19.42578125" style="8" customWidth="1"/>
    <col min="28" max="28" width="19.42578125" style="9" customWidth="1"/>
    <col min="29" max="31" width="19.42578125" style="5" customWidth="1"/>
    <col min="32" max="33" width="19.42578125" style="16" customWidth="1"/>
    <col min="34" max="34" width="19.42578125" style="5" customWidth="1"/>
    <col min="35" max="35" width="100" style="7" customWidth="1"/>
    <col min="36" max="36" width="8.85546875" style="10"/>
    <col min="37" max="37" width="33.42578125" style="7" customWidth="1"/>
    <col min="38" max="38" width="5.5703125" style="7" customWidth="1"/>
    <col min="39" max="39" width="33.42578125" style="7" customWidth="1"/>
    <col min="40" max="40" width="5.5703125" style="7" customWidth="1"/>
    <col min="41" max="41" width="33.42578125" style="7" customWidth="1"/>
    <col min="42" max="16384" width="8.85546875" style="10"/>
  </cols>
  <sheetData>
    <row r="1" spans="1:41" x14ac:dyDescent="0.2">
      <c r="A1" s="121" t="s">
        <v>105</v>
      </c>
    </row>
    <row r="2" spans="1:41" ht="19.149999999999999" customHeight="1" x14ac:dyDescent="0.2">
      <c r="B2" s="473"/>
      <c r="C2" s="473"/>
      <c r="D2" s="473"/>
      <c r="F2" s="6"/>
      <c r="G2" s="6"/>
      <c r="H2" s="1"/>
      <c r="K2" s="1" t="s">
        <v>59</v>
      </c>
      <c r="L2" s="82" t="s">
        <v>103</v>
      </c>
      <c r="M2" s="18"/>
      <c r="N2" s="118"/>
      <c r="O2" s="118"/>
      <c r="P2" s="79"/>
      <c r="Q2" s="4"/>
      <c r="R2" s="4"/>
      <c r="S2" s="4"/>
      <c r="T2" s="81"/>
      <c r="U2" s="81"/>
      <c r="AE2" s="4"/>
      <c r="AF2" s="4"/>
      <c r="AG2" s="4"/>
      <c r="AH2" s="4"/>
      <c r="AK2" s="62" t="s">
        <v>29</v>
      </c>
      <c r="AL2" s="17"/>
      <c r="AM2" s="62" t="s">
        <v>33</v>
      </c>
      <c r="AN2" s="17"/>
      <c r="AO2" s="62" t="s">
        <v>64</v>
      </c>
    </row>
    <row r="3" spans="1:41" ht="19.149999999999999" customHeight="1" x14ac:dyDescent="0.2">
      <c r="B3" s="473"/>
      <c r="C3" s="473"/>
      <c r="D3" s="473"/>
      <c r="E3" s="6"/>
      <c r="F3" s="6"/>
      <c r="G3" s="6"/>
      <c r="H3" s="1"/>
      <c r="K3" s="1" t="s">
        <v>60</v>
      </c>
      <c r="L3" s="109"/>
      <c r="M3" s="110"/>
      <c r="N3" s="65"/>
      <c r="O3" s="113"/>
      <c r="P3" s="79"/>
      <c r="Q3" s="2"/>
      <c r="R3" s="4"/>
      <c r="S3" s="4"/>
      <c r="T3" s="4"/>
      <c r="U3" s="4"/>
      <c r="AB3" s="11" t="s">
        <v>54</v>
      </c>
      <c r="AE3" s="2"/>
      <c r="AF3" s="2"/>
      <c r="AG3" s="4"/>
      <c r="AH3" s="4"/>
      <c r="AK3" s="63" t="s">
        <v>30</v>
      </c>
      <c r="AL3" s="2"/>
      <c r="AM3" s="64" t="s">
        <v>0</v>
      </c>
      <c r="AN3" s="65"/>
      <c r="AO3" s="66" t="s">
        <v>80</v>
      </c>
    </row>
    <row r="4" spans="1:41" ht="19.149999999999999" customHeight="1" x14ac:dyDescent="0.2">
      <c r="B4" s="473"/>
      <c r="C4" s="473"/>
      <c r="D4" s="473"/>
      <c r="E4" s="471" t="s">
        <v>65</v>
      </c>
      <c r="F4" s="471"/>
      <c r="G4" s="471"/>
      <c r="H4" s="1"/>
      <c r="K4" s="1" t="s">
        <v>61</v>
      </c>
      <c r="L4" s="109"/>
      <c r="M4" s="110"/>
      <c r="N4" s="111"/>
      <c r="O4" s="113"/>
      <c r="P4" s="79"/>
      <c r="Q4" s="2"/>
      <c r="R4" s="4"/>
      <c r="S4" s="4"/>
      <c r="T4" s="4"/>
      <c r="U4" s="4"/>
      <c r="AB4" s="11" t="s">
        <v>55</v>
      </c>
      <c r="AE4" s="2"/>
      <c r="AF4" s="2"/>
      <c r="AG4" s="4"/>
      <c r="AH4" s="4"/>
      <c r="AK4" s="70" t="s">
        <v>31</v>
      </c>
      <c r="AL4" s="2"/>
      <c r="AM4" s="68" t="s">
        <v>24</v>
      </c>
      <c r="AN4" s="65"/>
      <c r="AO4" s="75" t="s">
        <v>81</v>
      </c>
    </row>
    <row r="5" spans="1:41" ht="19.149999999999999" customHeight="1" x14ac:dyDescent="0.2">
      <c r="B5" s="473"/>
      <c r="C5" s="473"/>
      <c r="D5" s="473"/>
      <c r="E5" s="471"/>
      <c r="F5" s="471"/>
      <c r="G5" s="471"/>
      <c r="H5" s="1"/>
      <c r="K5" s="1" t="s">
        <v>74</v>
      </c>
      <c r="L5" s="109"/>
      <c r="M5" s="110"/>
      <c r="N5" s="65"/>
      <c r="O5" s="113"/>
      <c r="P5" s="79"/>
      <c r="Q5" s="2"/>
      <c r="R5" s="4"/>
      <c r="S5" s="4"/>
      <c r="T5" s="4"/>
      <c r="U5" s="4"/>
      <c r="AB5" s="11"/>
      <c r="AE5" s="2"/>
      <c r="AF5" s="2"/>
      <c r="AG5" s="4"/>
      <c r="AH5" s="4"/>
      <c r="AK5" s="73" t="s">
        <v>32</v>
      </c>
      <c r="AL5" s="2"/>
      <c r="AM5" s="71" t="s">
        <v>3</v>
      </c>
      <c r="AN5" s="65"/>
      <c r="AO5" s="69" t="s">
        <v>20</v>
      </c>
    </row>
    <row r="6" spans="1:41" ht="19.149999999999999" customHeight="1" x14ac:dyDescent="0.2">
      <c r="B6" s="473"/>
      <c r="C6" s="473"/>
      <c r="D6" s="473"/>
      <c r="E6" s="471"/>
      <c r="F6" s="471"/>
      <c r="G6" s="471"/>
      <c r="H6" s="1"/>
      <c r="K6" s="1" t="s">
        <v>6</v>
      </c>
      <c r="L6" s="109"/>
      <c r="M6" s="110"/>
      <c r="N6" s="109"/>
      <c r="O6" s="113"/>
      <c r="P6" s="82"/>
      <c r="Q6" s="4"/>
      <c r="R6" s="4"/>
      <c r="S6" s="4"/>
      <c r="T6" s="4"/>
      <c r="U6" s="4"/>
      <c r="AE6" s="4"/>
      <c r="AF6" s="4"/>
      <c r="AG6" s="4"/>
      <c r="AH6" s="4"/>
      <c r="AK6" s="73" t="s">
        <v>100</v>
      </c>
      <c r="AL6" s="2"/>
      <c r="AM6" s="74" t="s">
        <v>5</v>
      </c>
      <c r="AN6" s="65"/>
      <c r="AO6" s="72" t="s">
        <v>21</v>
      </c>
    </row>
    <row r="7" spans="1:41" ht="19.149999999999999" customHeight="1" x14ac:dyDescent="0.2">
      <c r="B7" s="473"/>
      <c r="C7" s="473"/>
      <c r="D7" s="473"/>
      <c r="E7" s="6"/>
      <c r="F7" s="6"/>
      <c r="G7" s="6"/>
      <c r="H7" s="1"/>
      <c r="K7" s="1" t="s">
        <v>62</v>
      </c>
      <c r="L7" s="111"/>
      <c r="M7" s="89"/>
      <c r="N7" s="111"/>
      <c r="O7" s="113"/>
      <c r="P7" s="82"/>
      <c r="Q7" s="4"/>
      <c r="R7" s="4"/>
      <c r="S7" s="4"/>
      <c r="T7" s="4"/>
      <c r="U7" s="4"/>
      <c r="AE7" s="4"/>
      <c r="AF7" s="4"/>
      <c r="AG7" s="4"/>
      <c r="AH7" s="4"/>
      <c r="AK7" s="67" t="s">
        <v>24</v>
      </c>
      <c r="AL7" s="2"/>
      <c r="AM7" s="76" t="s">
        <v>8</v>
      </c>
      <c r="AN7" s="65"/>
      <c r="AO7" s="77" t="s">
        <v>22</v>
      </c>
    </row>
    <row r="8" spans="1:41" ht="19.149999999999999" customHeight="1" x14ac:dyDescent="0.2">
      <c r="B8" s="473"/>
      <c r="C8" s="473"/>
      <c r="D8" s="473"/>
      <c r="E8" s="6"/>
      <c r="F8" s="6"/>
      <c r="G8" s="6"/>
      <c r="H8" s="1"/>
      <c r="K8" s="1" t="s">
        <v>9</v>
      </c>
      <c r="L8" s="2"/>
      <c r="M8" s="119"/>
      <c r="N8" s="3"/>
      <c r="O8" s="79"/>
      <c r="P8" s="79"/>
      <c r="Q8" s="4"/>
      <c r="R8" s="4"/>
      <c r="S8" s="4"/>
      <c r="T8" s="4"/>
      <c r="U8" s="4"/>
      <c r="AE8" s="4"/>
      <c r="AF8" s="4"/>
      <c r="AG8" s="4"/>
      <c r="AH8" s="4"/>
      <c r="AK8" s="78" t="s">
        <v>34</v>
      </c>
      <c r="AL8" s="2"/>
      <c r="AM8" s="4" t="s">
        <v>36</v>
      </c>
      <c r="AN8" s="4"/>
      <c r="AO8" s="4" t="s">
        <v>36</v>
      </c>
    </row>
    <row r="9" spans="1:41" ht="13.9" customHeight="1" x14ac:dyDescent="0.2">
      <c r="J9" s="14"/>
      <c r="K9" s="15"/>
      <c r="L9" s="112"/>
      <c r="M9" s="4"/>
      <c r="P9" s="15"/>
      <c r="T9" s="80"/>
      <c r="U9" s="80"/>
      <c r="V9" s="4"/>
      <c r="AE9" s="15"/>
      <c r="AK9" s="4" t="s">
        <v>36</v>
      </c>
      <c r="AL9" s="4"/>
      <c r="AN9" s="4"/>
    </row>
    <row r="10" spans="1:41" ht="30" customHeight="1" x14ac:dyDescent="0.2">
      <c r="B10" s="480" t="s">
        <v>35</v>
      </c>
      <c r="C10" s="481"/>
      <c r="D10" s="482"/>
      <c r="E10" s="512" t="s">
        <v>10</v>
      </c>
      <c r="F10" s="474" t="s">
        <v>83</v>
      </c>
      <c r="G10" s="475"/>
      <c r="H10" s="483" t="s">
        <v>38</v>
      </c>
      <c r="I10" s="478" t="s">
        <v>37</v>
      </c>
      <c r="J10" s="474" t="s">
        <v>66</v>
      </c>
      <c r="K10" s="475"/>
      <c r="L10" s="490" t="s">
        <v>90</v>
      </c>
      <c r="M10" s="491"/>
      <c r="N10" s="491"/>
      <c r="O10" s="491"/>
      <c r="P10" s="491"/>
      <c r="Q10" s="491"/>
      <c r="R10" s="491"/>
      <c r="S10" s="492"/>
      <c r="T10" s="480" t="s">
        <v>97</v>
      </c>
      <c r="U10" s="481"/>
      <c r="V10" s="481"/>
      <c r="W10" s="481"/>
      <c r="X10" s="481"/>
      <c r="Y10" s="481"/>
      <c r="Z10" s="482"/>
      <c r="AA10" s="485" t="s">
        <v>93</v>
      </c>
      <c r="AB10" s="485"/>
      <c r="AC10" s="485"/>
      <c r="AD10" s="485"/>
      <c r="AE10" s="485"/>
      <c r="AF10" s="485"/>
      <c r="AG10" s="485"/>
      <c r="AH10" s="485"/>
      <c r="AI10" s="414" t="s">
        <v>18</v>
      </c>
      <c r="AK10" s="10"/>
      <c r="AL10" s="10"/>
      <c r="AM10" s="10"/>
      <c r="AN10" s="10"/>
      <c r="AO10" s="10"/>
    </row>
    <row r="11" spans="1:41" ht="30" customHeight="1" x14ac:dyDescent="0.2">
      <c r="B11" s="61" t="s">
        <v>28</v>
      </c>
      <c r="C11" s="61" t="s">
        <v>27</v>
      </c>
      <c r="D11" s="61" t="s">
        <v>63</v>
      </c>
      <c r="E11" s="513"/>
      <c r="F11" s="476"/>
      <c r="G11" s="477"/>
      <c r="H11" s="484"/>
      <c r="I11" s="479"/>
      <c r="J11" s="476"/>
      <c r="K11" s="477"/>
      <c r="L11" s="490" t="s">
        <v>16</v>
      </c>
      <c r="M11" s="491"/>
      <c r="N11" s="491"/>
      <c r="O11" s="492"/>
      <c r="P11" s="494" t="s">
        <v>88</v>
      </c>
      <c r="Q11" s="494"/>
      <c r="R11" s="494"/>
      <c r="S11" s="495"/>
      <c r="T11" s="476" t="s">
        <v>15</v>
      </c>
      <c r="U11" s="487"/>
      <c r="V11" s="477"/>
      <c r="W11" s="488" t="s">
        <v>17</v>
      </c>
      <c r="X11" s="489"/>
      <c r="Y11" s="488" t="s">
        <v>23</v>
      </c>
      <c r="Z11" s="489"/>
      <c r="AA11" s="485" t="s">
        <v>98</v>
      </c>
      <c r="AB11" s="485"/>
      <c r="AC11" s="485"/>
      <c r="AD11" s="485"/>
      <c r="AE11" s="486" t="s">
        <v>14</v>
      </c>
      <c r="AF11" s="486"/>
      <c r="AG11" s="486"/>
      <c r="AH11" s="486"/>
      <c r="AI11" s="414"/>
      <c r="AK11" s="10"/>
      <c r="AL11" s="10"/>
      <c r="AM11" s="10"/>
      <c r="AN11" s="10"/>
      <c r="AO11" s="10"/>
    </row>
    <row r="12" spans="1:41" ht="30" customHeight="1" x14ac:dyDescent="0.2">
      <c r="B12" s="17"/>
      <c r="C12" s="17"/>
      <c r="D12" s="17"/>
      <c r="E12" s="17"/>
      <c r="F12" s="17"/>
      <c r="G12" s="18"/>
      <c r="H12" s="1"/>
      <c r="I12" s="18"/>
      <c r="J12" s="18"/>
      <c r="K12" s="17"/>
      <c r="L12" s="17"/>
      <c r="M12" s="17"/>
      <c r="N12" s="17"/>
      <c r="O12" s="17"/>
      <c r="P12" s="17"/>
      <c r="Q12" s="19"/>
      <c r="R12" s="19"/>
      <c r="S12" s="20"/>
      <c r="T12" s="21"/>
      <c r="U12" s="17"/>
      <c r="V12" s="17"/>
      <c r="W12" s="22"/>
      <c r="X12" s="17"/>
      <c r="Y12" s="17"/>
      <c r="Z12" s="17"/>
      <c r="AA12" s="22"/>
      <c r="AB12" s="23"/>
      <c r="AC12" s="17"/>
      <c r="AD12" s="17"/>
      <c r="AE12" s="17"/>
      <c r="AF12" s="19"/>
      <c r="AG12" s="19"/>
      <c r="AH12" s="20"/>
      <c r="AI12" s="18"/>
    </row>
    <row r="13" spans="1:41" ht="30" customHeight="1" x14ac:dyDescent="0.2">
      <c r="B13" s="493" t="s">
        <v>84</v>
      </c>
      <c r="C13" s="493"/>
      <c r="D13" s="493"/>
      <c r="E13" s="493"/>
      <c r="F13" s="493"/>
      <c r="G13" s="493"/>
      <c r="H13" s="493"/>
      <c r="I13" s="493"/>
      <c r="J13" s="493"/>
      <c r="K13" s="493"/>
      <c r="L13" s="493"/>
      <c r="M13" s="493"/>
      <c r="N13" s="493"/>
      <c r="O13" s="493"/>
      <c r="P13" s="493"/>
      <c r="Q13" s="493"/>
      <c r="R13" s="493"/>
      <c r="S13" s="493"/>
      <c r="T13" s="493"/>
      <c r="U13" s="493"/>
      <c r="V13" s="493"/>
      <c r="W13" s="493"/>
      <c r="X13" s="493"/>
      <c r="Y13" s="493"/>
      <c r="Z13" s="493"/>
      <c r="AA13" s="493"/>
      <c r="AB13" s="493"/>
      <c r="AC13" s="493"/>
      <c r="AD13" s="493"/>
      <c r="AE13" s="493"/>
      <c r="AF13" s="493"/>
      <c r="AG13" s="493"/>
      <c r="AH13" s="493"/>
      <c r="AI13" s="493"/>
    </row>
    <row r="14" spans="1:41" s="7" customFormat="1" ht="30" customHeight="1" x14ac:dyDescent="0.2">
      <c r="B14" s="511" t="s">
        <v>10</v>
      </c>
      <c r="C14" s="503"/>
      <c r="D14" s="503"/>
      <c r="E14" s="503"/>
      <c r="F14" s="503"/>
      <c r="G14" s="503"/>
      <c r="H14" s="503"/>
      <c r="I14" s="503"/>
      <c r="J14" s="503"/>
      <c r="K14" s="503"/>
      <c r="L14" s="503"/>
      <c r="M14" s="503"/>
      <c r="N14" s="503"/>
      <c r="O14" s="503"/>
      <c r="P14" s="503"/>
      <c r="Q14" s="503"/>
      <c r="R14" s="503"/>
      <c r="S14" s="503"/>
      <c r="T14" s="503"/>
      <c r="U14" s="503"/>
      <c r="V14" s="503"/>
      <c r="W14" s="503"/>
      <c r="X14" s="503"/>
      <c r="Y14" s="503"/>
      <c r="Z14" s="503"/>
      <c r="AA14" s="503"/>
      <c r="AB14" s="503"/>
      <c r="AC14" s="503"/>
      <c r="AD14" s="503"/>
      <c r="AE14" s="503"/>
      <c r="AF14" s="503"/>
      <c r="AG14" s="503"/>
      <c r="AH14" s="503"/>
      <c r="AI14" s="504"/>
      <c r="AJ14" s="10"/>
    </row>
    <row r="15" spans="1:41" ht="30" customHeight="1" x14ac:dyDescent="0.2">
      <c r="B15" s="496" t="s">
        <v>30</v>
      </c>
      <c r="C15" s="496" t="s">
        <v>0</v>
      </c>
      <c r="D15" s="496" t="s">
        <v>80</v>
      </c>
      <c r="E15" s="497"/>
      <c r="F15" s="25" t="s">
        <v>39</v>
      </c>
      <c r="G15" s="26"/>
      <c r="H15" s="498"/>
      <c r="I15" s="499"/>
      <c r="J15" s="27" t="s">
        <v>39</v>
      </c>
      <c r="K15" s="28"/>
      <c r="L15" s="32" t="s">
        <v>91</v>
      </c>
      <c r="M15" s="33"/>
      <c r="N15" s="34" t="s">
        <v>49</v>
      </c>
      <c r="O15" s="114"/>
      <c r="P15" s="115" t="s">
        <v>75</v>
      </c>
      <c r="Q15" s="85"/>
      <c r="R15" s="29" t="s">
        <v>19</v>
      </c>
      <c r="S15" s="88">
        <f>SUM(Q16:Q17)/10</f>
        <v>0</v>
      </c>
      <c r="T15" s="30" t="s">
        <v>44</v>
      </c>
      <c r="U15" s="31"/>
      <c r="V15" s="2"/>
      <c r="W15" s="35" t="s">
        <v>47</v>
      </c>
      <c r="X15" s="36"/>
      <c r="Y15" s="41" t="s">
        <v>67</v>
      </c>
      <c r="Z15" s="116"/>
      <c r="AA15" s="37" t="s">
        <v>92</v>
      </c>
      <c r="AB15" s="38"/>
      <c r="AC15" s="39" t="s">
        <v>52</v>
      </c>
      <c r="AD15" s="40"/>
      <c r="AE15" s="93" t="s">
        <v>89</v>
      </c>
      <c r="AF15" s="85"/>
      <c r="AG15" s="29" t="s">
        <v>19</v>
      </c>
      <c r="AH15" s="88">
        <f>(AF16+AF17)/10</f>
        <v>0</v>
      </c>
      <c r="AI15" s="351"/>
    </row>
    <row r="16" spans="1:41" ht="30" customHeight="1" x14ac:dyDescent="0.2">
      <c r="B16" s="340"/>
      <c r="C16" s="340"/>
      <c r="D16" s="340"/>
      <c r="E16" s="344"/>
      <c r="F16" s="42" t="s">
        <v>40</v>
      </c>
      <c r="G16" s="3"/>
      <c r="H16" s="346"/>
      <c r="I16" s="348"/>
      <c r="J16" s="43" t="s">
        <v>42</v>
      </c>
      <c r="K16" s="44"/>
      <c r="L16" s="45" t="s">
        <v>92</v>
      </c>
      <c r="M16" s="46"/>
      <c r="N16" s="353" t="s">
        <v>50</v>
      </c>
      <c r="O16" s="355"/>
      <c r="P16" s="94" t="s">
        <v>76</v>
      </c>
      <c r="Q16" s="86">
        <f>Q15*H15</f>
        <v>0</v>
      </c>
      <c r="R16" s="357" t="s">
        <v>77</v>
      </c>
      <c r="S16" s="359">
        <f>S15+Q17+Q16</f>
        <v>0</v>
      </c>
      <c r="T16" s="102" t="s">
        <v>46</v>
      </c>
      <c r="U16" s="361"/>
      <c r="V16" s="362"/>
      <c r="W16" s="363" t="s">
        <v>51</v>
      </c>
      <c r="X16" s="365"/>
      <c r="Y16" s="49" t="s">
        <v>68</v>
      </c>
      <c r="Z16" s="50"/>
      <c r="AA16" s="47" t="s">
        <v>95</v>
      </c>
      <c r="AB16" s="48"/>
      <c r="AC16" s="367" t="s">
        <v>53</v>
      </c>
      <c r="AD16" s="355"/>
      <c r="AE16" s="93" t="s">
        <v>76</v>
      </c>
      <c r="AF16" s="100">
        <v>0</v>
      </c>
      <c r="AG16" s="106" t="s">
        <v>77</v>
      </c>
      <c r="AH16" s="107">
        <f>AH15+AF17+AF16</f>
        <v>0</v>
      </c>
      <c r="AI16" s="351"/>
    </row>
    <row r="17" spans="2:41" ht="30" customHeight="1" x14ac:dyDescent="0.2">
      <c r="B17" s="341"/>
      <c r="C17" s="341"/>
      <c r="D17" s="341"/>
      <c r="E17" s="345"/>
      <c r="F17" s="51" t="s">
        <v>41</v>
      </c>
      <c r="G17" s="52"/>
      <c r="H17" s="347"/>
      <c r="I17" s="349"/>
      <c r="J17" s="53" t="s">
        <v>43</v>
      </c>
      <c r="K17" s="54"/>
      <c r="L17" s="55" t="s">
        <v>48</v>
      </c>
      <c r="M17" s="56"/>
      <c r="N17" s="354"/>
      <c r="O17" s="356"/>
      <c r="P17" s="95" t="s">
        <v>78</v>
      </c>
      <c r="Q17" s="87"/>
      <c r="R17" s="358"/>
      <c r="S17" s="360"/>
      <c r="T17" s="103" t="s">
        <v>45</v>
      </c>
      <c r="U17" s="369">
        <f>U15*U16</f>
        <v>0</v>
      </c>
      <c r="V17" s="370"/>
      <c r="W17" s="364"/>
      <c r="X17" s="366"/>
      <c r="Y17" s="59" t="s">
        <v>69</v>
      </c>
      <c r="Z17" s="84" t="str">
        <f>_xlfn.DAYS(Z16+1,Z15) &amp; " day/s "</f>
        <v xml:space="preserve">1 day/s </v>
      </c>
      <c r="AA17" s="57" t="s">
        <v>94</v>
      </c>
      <c r="AB17" s="58"/>
      <c r="AC17" s="368"/>
      <c r="AD17" s="356"/>
      <c r="AE17" s="95" t="s">
        <v>78</v>
      </c>
      <c r="AF17" s="101"/>
      <c r="AG17" s="105" t="s">
        <v>96</v>
      </c>
      <c r="AH17" s="108">
        <f>S16-AH16</f>
        <v>0</v>
      </c>
      <c r="AI17" s="352"/>
    </row>
    <row r="18" spans="2:41" ht="29.45" customHeight="1" x14ac:dyDescent="0.2">
      <c r="B18" s="17"/>
      <c r="C18" s="17"/>
      <c r="D18" s="17"/>
      <c r="E18" s="17"/>
      <c r="F18" s="17"/>
      <c r="G18" s="18"/>
      <c r="H18" s="1"/>
      <c r="I18" s="18"/>
      <c r="J18" s="18"/>
      <c r="K18" s="17"/>
      <c r="L18" s="17"/>
      <c r="M18" s="17"/>
      <c r="N18" s="17"/>
      <c r="O18" s="17"/>
      <c r="P18" s="17"/>
      <c r="Q18" s="19"/>
      <c r="R18" s="19"/>
      <c r="S18" s="20"/>
      <c r="T18" s="21"/>
      <c r="U18" s="17"/>
      <c r="V18" s="17"/>
      <c r="W18" s="22"/>
      <c r="X18" s="17"/>
      <c r="Y18" s="17"/>
      <c r="Z18" s="17"/>
      <c r="AA18" s="22"/>
      <c r="AB18" s="23"/>
      <c r="AC18" s="17"/>
      <c r="AD18" s="17"/>
      <c r="AE18" s="96"/>
      <c r="AF18" s="97"/>
      <c r="AG18" s="19"/>
      <c r="AH18" s="20"/>
      <c r="AI18" s="18"/>
    </row>
    <row r="19" spans="2:41" s="7" customFormat="1" ht="29.45" customHeight="1" x14ac:dyDescent="0.2">
      <c r="B19" s="5"/>
      <c r="C19" s="5"/>
      <c r="D19" s="5"/>
      <c r="E19" s="5"/>
      <c r="F19" s="5"/>
      <c r="G19" s="10"/>
      <c r="H19" s="13"/>
      <c r="K19" s="5"/>
      <c r="L19" s="5"/>
      <c r="M19" s="5"/>
      <c r="N19" s="5"/>
      <c r="O19" s="5"/>
      <c r="P19" s="5"/>
      <c r="Q19" s="16"/>
      <c r="R19" s="16"/>
      <c r="S19" s="5"/>
      <c r="T19" s="5"/>
      <c r="U19" s="5"/>
      <c r="V19" s="5"/>
      <c r="W19" s="8"/>
      <c r="X19" s="5"/>
      <c r="Y19" s="5"/>
      <c r="Z19" s="5"/>
      <c r="AA19" s="8"/>
      <c r="AB19" s="9"/>
      <c r="AC19" s="5"/>
      <c r="AD19" s="5"/>
      <c r="AE19" s="5"/>
      <c r="AF19" s="16"/>
      <c r="AG19" s="16"/>
      <c r="AH19" s="5"/>
      <c r="AJ19" s="10"/>
      <c r="AK19" s="12"/>
      <c r="AL19" s="12"/>
      <c r="AM19" s="12"/>
      <c r="AN19" s="12"/>
    </row>
    <row r="20" spans="2:41" s="7" customFormat="1" ht="30" customHeight="1" x14ac:dyDescent="0.2">
      <c r="B20" s="500" t="s">
        <v>322</v>
      </c>
      <c r="C20" s="501"/>
      <c r="D20" s="501"/>
      <c r="E20" s="501"/>
      <c r="F20" s="501"/>
      <c r="G20" s="501"/>
      <c r="H20" s="501"/>
      <c r="I20" s="501"/>
      <c r="J20" s="501"/>
      <c r="K20" s="501"/>
      <c r="L20" s="501"/>
      <c r="M20" s="501"/>
      <c r="N20" s="501"/>
      <c r="O20" s="501"/>
      <c r="P20" s="501"/>
      <c r="Q20" s="501"/>
      <c r="R20" s="501"/>
      <c r="S20" s="501"/>
      <c r="T20" s="501"/>
      <c r="U20" s="501"/>
      <c r="V20" s="501"/>
      <c r="W20" s="501"/>
      <c r="X20" s="501"/>
      <c r="Y20" s="501"/>
      <c r="Z20" s="501"/>
      <c r="AA20" s="501"/>
      <c r="AB20" s="501"/>
      <c r="AC20" s="501"/>
      <c r="AD20" s="501"/>
      <c r="AE20" s="501"/>
      <c r="AF20" s="501"/>
      <c r="AG20" s="501"/>
      <c r="AH20" s="501"/>
      <c r="AI20" s="502"/>
      <c r="AJ20" s="10"/>
    </row>
    <row r="21" spans="2:41" s="205" customFormat="1" ht="30" customHeight="1" x14ac:dyDescent="0.2">
      <c r="B21" s="505" t="s">
        <v>24</v>
      </c>
      <c r="C21" s="505" t="s">
        <v>0</v>
      </c>
      <c r="D21" s="505" t="s">
        <v>80</v>
      </c>
      <c r="E21" s="505" t="s">
        <v>323</v>
      </c>
      <c r="F21" s="179" t="s">
        <v>39</v>
      </c>
      <c r="G21" s="265" t="s">
        <v>324</v>
      </c>
      <c r="H21" s="509"/>
      <c r="I21" s="510"/>
      <c r="J21" s="181" t="s">
        <v>39</v>
      </c>
      <c r="K21" s="265" t="s">
        <v>324</v>
      </c>
      <c r="L21" s="183" t="s">
        <v>91</v>
      </c>
      <c r="M21" s="184"/>
      <c r="N21" s="185" t="s">
        <v>49</v>
      </c>
      <c r="O21" s="251" t="s">
        <v>306</v>
      </c>
      <c r="P21" s="252" t="s">
        <v>75</v>
      </c>
      <c r="Q21" s="188"/>
      <c r="R21" s="189" t="s">
        <v>19</v>
      </c>
      <c r="S21" s="190">
        <f>SUM(Q22:Q23)/10</f>
        <v>2714.73</v>
      </c>
      <c r="T21" s="191" t="s">
        <v>44</v>
      </c>
      <c r="U21" s="192">
        <v>1</v>
      </c>
      <c r="V21" s="193"/>
      <c r="W21" s="194" t="s">
        <v>47</v>
      </c>
      <c r="X21" s="195"/>
      <c r="Y21" s="196" t="s">
        <v>67</v>
      </c>
      <c r="Z21" s="253"/>
      <c r="AA21" s="198" t="s">
        <v>92</v>
      </c>
      <c r="AB21" s="199"/>
      <c r="AC21" s="200" t="s">
        <v>52</v>
      </c>
      <c r="AD21" s="201"/>
      <c r="AE21" s="219" t="s">
        <v>89</v>
      </c>
      <c r="AF21" s="188"/>
      <c r="AG21" s="189" t="s">
        <v>19</v>
      </c>
      <c r="AH21" s="190">
        <f>(AF22+AF23)/10</f>
        <v>0</v>
      </c>
      <c r="AI21" s="444"/>
      <c r="AK21" s="206"/>
      <c r="AL21" s="206"/>
      <c r="AM21" s="206"/>
      <c r="AN21" s="206"/>
      <c r="AO21" s="206"/>
    </row>
    <row r="22" spans="2:41" s="205" customFormat="1" ht="30" customHeight="1" x14ac:dyDescent="0.2">
      <c r="B22" s="460"/>
      <c r="C22" s="460"/>
      <c r="D22" s="460"/>
      <c r="E22" s="460"/>
      <c r="F22" s="207" t="s">
        <v>40</v>
      </c>
      <c r="G22" s="210"/>
      <c r="H22" s="467"/>
      <c r="I22" s="469"/>
      <c r="J22" s="209" t="s">
        <v>42</v>
      </c>
      <c r="K22" s="210" t="s">
        <v>325</v>
      </c>
      <c r="L22" s="211" t="s">
        <v>92</v>
      </c>
      <c r="M22" s="212"/>
      <c r="N22" s="418" t="s">
        <v>50</v>
      </c>
      <c r="O22" s="420">
        <v>18022</v>
      </c>
      <c r="P22" s="213" t="s">
        <v>76</v>
      </c>
      <c r="Q22" s="203">
        <v>27147.3</v>
      </c>
      <c r="R22" s="422" t="s">
        <v>77</v>
      </c>
      <c r="S22" s="424">
        <f>S21+Q23+Q22</f>
        <v>29862.03</v>
      </c>
      <c r="T22" s="214" t="s">
        <v>46</v>
      </c>
      <c r="U22" s="426">
        <v>32525</v>
      </c>
      <c r="V22" s="427"/>
      <c r="W22" s="428" t="s">
        <v>51</v>
      </c>
      <c r="X22" s="430"/>
      <c r="Y22" s="215" t="s">
        <v>68</v>
      </c>
      <c r="Z22" s="216"/>
      <c r="AA22" s="217" t="s">
        <v>95</v>
      </c>
      <c r="AB22" s="218"/>
      <c r="AC22" s="432" t="s">
        <v>53</v>
      </c>
      <c r="AD22" s="420"/>
      <c r="AE22" s="219" t="s">
        <v>76</v>
      </c>
      <c r="AF22" s="220">
        <v>0</v>
      </c>
      <c r="AG22" s="221" t="s">
        <v>77</v>
      </c>
      <c r="AH22" s="222">
        <f>AH21+AF23+AF22</f>
        <v>0</v>
      </c>
      <c r="AI22" s="444"/>
      <c r="AK22" s="206"/>
      <c r="AL22" s="206"/>
      <c r="AM22" s="206"/>
      <c r="AN22" s="206"/>
      <c r="AO22" s="206"/>
    </row>
    <row r="23" spans="2:41" s="205" customFormat="1" ht="30" customHeight="1" x14ac:dyDescent="0.2">
      <c r="B23" s="461"/>
      <c r="C23" s="461"/>
      <c r="D23" s="461"/>
      <c r="E23" s="461"/>
      <c r="F23" s="223" t="s">
        <v>41</v>
      </c>
      <c r="G23" s="226"/>
      <c r="H23" s="468"/>
      <c r="I23" s="470"/>
      <c r="J23" s="225" t="s">
        <v>43</v>
      </c>
      <c r="K23" s="226" t="s">
        <v>326</v>
      </c>
      <c r="L23" s="227" t="s">
        <v>48</v>
      </c>
      <c r="M23" s="228"/>
      <c r="N23" s="419"/>
      <c r="O23" s="421"/>
      <c r="P23" s="229" t="s">
        <v>78</v>
      </c>
      <c r="Q23" s="230"/>
      <c r="R23" s="423"/>
      <c r="S23" s="425"/>
      <c r="T23" s="231" t="s">
        <v>45</v>
      </c>
      <c r="U23" s="434">
        <f>U21*U22</f>
        <v>32525</v>
      </c>
      <c r="V23" s="435"/>
      <c r="W23" s="429"/>
      <c r="X23" s="431"/>
      <c r="Y23" s="232" t="s">
        <v>69</v>
      </c>
      <c r="Z23" s="254" t="str">
        <f>_xlfn.DAYS(Z22+1,Z21) &amp; " day/s "</f>
        <v xml:space="preserve">1 day/s </v>
      </c>
      <c r="AA23" s="234" t="s">
        <v>94</v>
      </c>
      <c r="AB23" s="235"/>
      <c r="AC23" s="433"/>
      <c r="AD23" s="421"/>
      <c r="AE23" s="229" t="s">
        <v>78</v>
      </c>
      <c r="AF23" s="236"/>
      <c r="AG23" s="237" t="s">
        <v>96</v>
      </c>
      <c r="AH23" s="238">
        <f>S22-AH22</f>
        <v>29862.03</v>
      </c>
      <c r="AI23" s="445"/>
      <c r="AK23" s="206"/>
      <c r="AL23" s="206"/>
      <c r="AM23" s="206"/>
      <c r="AN23" s="206"/>
      <c r="AO23" s="206"/>
    </row>
    <row r="24" spans="2:41" ht="30" customHeight="1" x14ac:dyDescent="0.2">
      <c r="B24" s="496" t="s">
        <v>34</v>
      </c>
      <c r="C24" s="496" t="s">
        <v>0</v>
      </c>
      <c r="D24" s="496" t="s">
        <v>20</v>
      </c>
      <c r="E24" s="496" t="s">
        <v>323</v>
      </c>
      <c r="F24" s="25" t="s">
        <v>39</v>
      </c>
      <c r="G24" s="26" t="s">
        <v>327</v>
      </c>
      <c r="H24" s="498"/>
      <c r="I24" s="499"/>
      <c r="J24" s="27" t="s">
        <v>39</v>
      </c>
      <c r="K24" s="28" t="s">
        <v>327</v>
      </c>
      <c r="L24" s="32" t="s">
        <v>91</v>
      </c>
      <c r="M24" s="33"/>
      <c r="N24" s="34" t="s">
        <v>49</v>
      </c>
      <c r="O24" s="114" t="s">
        <v>298</v>
      </c>
      <c r="P24" s="115" t="s">
        <v>75</v>
      </c>
      <c r="Q24" s="85"/>
      <c r="R24" s="29" t="s">
        <v>19</v>
      </c>
      <c r="S24" s="88">
        <f>SUM(Q25:Q26)/10</f>
        <v>1648</v>
      </c>
      <c r="T24" s="30" t="s">
        <v>44</v>
      </c>
      <c r="U24" s="31">
        <v>1</v>
      </c>
      <c r="V24" s="2"/>
      <c r="W24" s="35" t="s">
        <v>47</v>
      </c>
      <c r="X24" s="36" t="s">
        <v>409</v>
      </c>
      <c r="Y24" s="41" t="s">
        <v>67</v>
      </c>
      <c r="Z24" s="116"/>
      <c r="AA24" s="37" t="s">
        <v>92</v>
      </c>
      <c r="AB24" s="38"/>
      <c r="AC24" s="39" t="s">
        <v>52</v>
      </c>
      <c r="AD24" s="40"/>
      <c r="AE24" s="93" t="s">
        <v>89</v>
      </c>
      <c r="AF24" s="85"/>
      <c r="AG24" s="29" t="s">
        <v>19</v>
      </c>
      <c r="AH24" s="88">
        <f>(AF25+AF26)/10</f>
        <v>0</v>
      </c>
      <c r="AI24" s="351"/>
    </row>
    <row r="25" spans="2:41" ht="30" customHeight="1" x14ac:dyDescent="0.2">
      <c r="B25" s="340"/>
      <c r="C25" s="340"/>
      <c r="D25" s="340"/>
      <c r="E25" s="340"/>
      <c r="F25" s="42" t="s">
        <v>40</v>
      </c>
      <c r="G25" s="3"/>
      <c r="H25" s="346"/>
      <c r="I25" s="348"/>
      <c r="J25" s="43" t="s">
        <v>42</v>
      </c>
      <c r="K25" s="44" t="s">
        <v>328</v>
      </c>
      <c r="L25" s="45" t="s">
        <v>92</v>
      </c>
      <c r="M25" s="46" t="s">
        <v>384</v>
      </c>
      <c r="N25" s="353" t="s">
        <v>50</v>
      </c>
      <c r="O25" s="355">
        <v>69076</v>
      </c>
      <c r="P25" s="94" t="s">
        <v>76</v>
      </c>
      <c r="Q25" s="86">
        <v>16480</v>
      </c>
      <c r="R25" s="357" t="s">
        <v>77</v>
      </c>
      <c r="S25" s="359">
        <f>S24+Q26+Q25</f>
        <v>18128</v>
      </c>
      <c r="T25" s="102" t="s">
        <v>46</v>
      </c>
      <c r="U25" s="361">
        <v>32525</v>
      </c>
      <c r="V25" s="362"/>
      <c r="W25" s="363" t="s">
        <v>51</v>
      </c>
      <c r="X25" s="365">
        <v>2286</v>
      </c>
      <c r="Y25" s="49" t="s">
        <v>68</v>
      </c>
      <c r="Z25" s="50"/>
      <c r="AA25" s="47" t="s">
        <v>95</v>
      </c>
      <c r="AB25" s="48"/>
      <c r="AC25" s="367" t="s">
        <v>53</v>
      </c>
      <c r="AD25" s="355"/>
      <c r="AE25" s="93" t="s">
        <v>76</v>
      </c>
      <c r="AF25" s="100">
        <v>0</v>
      </c>
      <c r="AG25" s="106" t="s">
        <v>77</v>
      </c>
      <c r="AH25" s="107">
        <f>AH24+AF26+AF25</f>
        <v>0</v>
      </c>
      <c r="AI25" s="351"/>
    </row>
    <row r="26" spans="2:41" ht="30" customHeight="1" x14ac:dyDescent="0.2">
      <c r="B26" s="341"/>
      <c r="C26" s="341"/>
      <c r="D26" s="341"/>
      <c r="E26" s="341"/>
      <c r="F26" s="51" t="s">
        <v>41</v>
      </c>
      <c r="G26" s="52"/>
      <c r="H26" s="347"/>
      <c r="I26" s="349"/>
      <c r="J26" s="53" t="s">
        <v>43</v>
      </c>
      <c r="K26" s="54" t="s">
        <v>329</v>
      </c>
      <c r="L26" s="55" t="s">
        <v>48</v>
      </c>
      <c r="M26" s="56"/>
      <c r="N26" s="354"/>
      <c r="O26" s="356"/>
      <c r="P26" s="95" t="s">
        <v>78</v>
      </c>
      <c r="Q26" s="87"/>
      <c r="R26" s="358"/>
      <c r="S26" s="360"/>
      <c r="T26" s="103" t="s">
        <v>45</v>
      </c>
      <c r="U26" s="369">
        <f>U24*U25</f>
        <v>32525</v>
      </c>
      <c r="V26" s="370"/>
      <c r="W26" s="364"/>
      <c r="X26" s="366"/>
      <c r="Y26" s="59" t="s">
        <v>69</v>
      </c>
      <c r="Z26" s="84" t="str">
        <f>_xlfn.DAYS(Z25+1,Z24) &amp; " day/s "</f>
        <v xml:space="preserve">1 day/s </v>
      </c>
      <c r="AA26" s="57" t="s">
        <v>94</v>
      </c>
      <c r="AB26" s="58"/>
      <c r="AC26" s="368"/>
      <c r="AD26" s="356"/>
      <c r="AE26" s="95" t="s">
        <v>78</v>
      </c>
      <c r="AF26" s="101"/>
      <c r="AG26" s="105" t="s">
        <v>96</v>
      </c>
      <c r="AH26" s="108">
        <f>S25-AH25</f>
        <v>18128</v>
      </c>
      <c r="AI26" s="352"/>
    </row>
    <row r="27" spans="2:41" ht="30" customHeight="1" x14ac:dyDescent="0.2">
      <c r="B27" s="496" t="s">
        <v>30</v>
      </c>
      <c r="C27" s="496" t="s">
        <v>0</v>
      </c>
      <c r="D27" s="496" t="s">
        <v>80</v>
      </c>
      <c r="E27" s="496" t="s">
        <v>421</v>
      </c>
      <c r="F27" s="25" t="s">
        <v>39</v>
      </c>
      <c r="G27" s="26" t="s">
        <v>422</v>
      </c>
      <c r="H27" s="498"/>
      <c r="I27" s="499"/>
      <c r="J27" s="27" t="s">
        <v>39</v>
      </c>
      <c r="K27" s="28" t="s">
        <v>424</v>
      </c>
      <c r="L27" s="32" t="s">
        <v>91</v>
      </c>
      <c r="M27" s="33"/>
      <c r="N27" s="34" t="s">
        <v>49</v>
      </c>
      <c r="O27" s="114"/>
      <c r="P27" s="115" t="s">
        <v>75</v>
      </c>
      <c r="Q27" s="85"/>
      <c r="R27" s="29" t="s">
        <v>19</v>
      </c>
      <c r="S27" s="88">
        <f>SUM(Q28:Q29)/10</f>
        <v>1727.2727</v>
      </c>
      <c r="T27" s="30" t="s">
        <v>44</v>
      </c>
      <c r="U27" s="31"/>
      <c r="V27" s="2"/>
      <c r="W27" s="35" t="s">
        <v>47</v>
      </c>
      <c r="X27" s="36"/>
      <c r="Y27" s="41" t="s">
        <v>67</v>
      </c>
      <c r="Z27" s="116"/>
      <c r="AA27" s="37" t="s">
        <v>92</v>
      </c>
      <c r="AB27" s="38"/>
      <c r="AC27" s="39" t="s">
        <v>52</v>
      </c>
      <c r="AD27" s="40"/>
      <c r="AE27" s="93" t="s">
        <v>89</v>
      </c>
      <c r="AF27" s="85"/>
      <c r="AG27" s="29" t="s">
        <v>19</v>
      </c>
      <c r="AH27" s="88">
        <f>(AF28+AF29)/10</f>
        <v>0</v>
      </c>
      <c r="AI27" s="351"/>
    </row>
    <row r="28" spans="2:41" ht="30" customHeight="1" x14ac:dyDescent="0.2">
      <c r="B28" s="340"/>
      <c r="C28" s="340"/>
      <c r="D28" s="340"/>
      <c r="E28" s="344"/>
      <c r="F28" s="42" t="s">
        <v>40</v>
      </c>
      <c r="G28" s="3"/>
      <c r="H28" s="346"/>
      <c r="I28" s="348"/>
      <c r="J28" s="43" t="s">
        <v>42</v>
      </c>
      <c r="K28" s="44"/>
      <c r="L28" s="45" t="s">
        <v>92</v>
      </c>
      <c r="M28" s="46"/>
      <c r="N28" s="353" t="s">
        <v>50</v>
      </c>
      <c r="O28" s="355"/>
      <c r="P28" s="94" t="s">
        <v>76</v>
      </c>
      <c r="Q28" s="86">
        <v>17272.726999999999</v>
      </c>
      <c r="R28" s="357" t="s">
        <v>77</v>
      </c>
      <c r="S28" s="359">
        <f>S27+Q29+Q28</f>
        <v>18999.9997</v>
      </c>
      <c r="T28" s="102" t="s">
        <v>46</v>
      </c>
      <c r="U28" s="361"/>
      <c r="V28" s="362"/>
      <c r="W28" s="363" t="s">
        <v>51</v>
      </c>
      <c r="X28" s="365"/>
      <c r="Y28" s="49" t="s">
        <v>68</v>
      </c>
      <c r="Z28" s="50"/>
      <c r="AA28" s="47" t="s">
        <v>95</v>
      </c>
      <c r="AB28" s="48"/>
      <c r="AC28" s="367" t="s">
        <v>53</v>
      </c>
      <c r="AD28" s="355"/>
      <c r="AE28" s="93" t="s">
        <v>76</v>
      </c>
      <c r="AF28" s="100">
        <v>0</v>
      </c>
      <c r="AG28" s="106" t="s">
        <v>77</v>
      </c>
      <c r="AH28" s="107">
        <f>AH27+AF29+AF28</f>
        <v>0</v>
      </c>
      <c r="AI28" s="351"/>
    </row>
    <row r="29" spans="2:41" ht="30" customHeight="1" x14ac:dyDescent="0.2">
      <c r="B29" s="341"/>
      <c r="C29" s="341"/>
      <c r="D29" s="341"/>
      <c r="E29" s="345"/>
      <c r="F29" s="51" t="s">
        <v>41</v>
      </c>
      <c r="G29" s="52"/>
      <c r="H29" s="347"/>
      <c r="I29" s="349"/>
      <c r="J29" s="53" t="s">
        <v>43</v>
      </c>
      <c r="K29" s="54" t="s">
        <v>423</v>
      </c>
      <c r="L29" s="55" t="s">
        <v>48</v>
      </c>
      <c r="M29" s="56"/>
      <c r="N29" s="354"/>
      <c r="O29" s="356"/>
      <c r="P29" s="95" t="s">
        <v>78</v>
      </c>
      <c r="Q29" s="87"/>
      <c r="R29" s="358"/>
      <c r="S29" s="360"/>
      <c r="T29" s="103" t="s">
        <v>45</v>
      </c>
      <c r="U29" s="369">
        <f>U27*U28</f>
        <v>0</v>
      </c>
      <c r="V29" s="370"/>
      <c r="W29" s="364"/>
      <c r="X29" s="366"/>
      <c r="Y29" s="59" t="s">
        <v>69</v>
      </c>
      <c r="Z29" s="84" t="str">
        <f>_xlfn.DAYS(Z28+1,Z27) &amp; " day/s "</f>
        <v xml:space="preserve">1 day/s </v>
      </c>
      <c r="AA29" s="57" t="s">
        <v>94</v>
      </c>
      <c r="AB29" s="58"/>
      <c r="AC29" s="368"/>
      <c r="AD29" s="356"/>
      <c r="AE29" s="95" t="s">
        <v>78</v>
      </c>
      <c r="AF29" s="101"/>
      <c r="AG29" s="105" t="s">
        <v>96</v>
      </c>
      <c r="AH29" s="108">
        <f>S28-AH28</f>
        <v>18999.9997</v>
      </c>
      <c r="AI29" s="352"/>
    </row>
    <row r="30" spans="2:41" ht="29.45" customHeight="1" x14ac:dyDescent="0.2"/>
    <row r="31" spans="2:41" s="7" customFormat="1" ht="30" customHeight="1" x14ac:dyDescent="0.2">
      <c r="B31" s="500" t="s">
        <v>330</v>
      </c>
      <c r="C31" s="501"/>
      <c r="D31" s="501"/>
      <c r="E31" s="501"/>
      <c r="F31" s="501"/>
      <c r="G31" s="501"/>
      <c r="H31" s="501"/>
      <c r="I31" s="501"/>
      <c r="J31" s="501"/>
      <c r="K31" s="501"/>
      <c r="L31" s="501"/>
      <c r="M31" s="501"/>
      <c r="N31" s="501"/>
      <c r="O31" s="501"/>
      <c r="P31" s="501"/>
      <c r="Q31" s="501"/>
      <c r="R31" s="501"/>
      <c r="S31" s="501"/>
      <c r="T31" s="501"/>
      <c r="U31" s="501"/>
      <c r="V31" s="501"/>
      <c r="W31" s="501"/>
      <c r="X31" s="501"/>
      <c r="Y31" s="501"/>
      <c r="Z31" s="501"/>
      <c r="AA31" s="501"/>
      <c r="AB31" s="501"/>
      <c r="AC31" s="501"/>
      <c r="AD31" s="501"/>
      <c r="AE31" s="501"/>
      <c r="AF31" s="501"/>
      <c r="AG31" s="501"/>
      <c r="AH31" s="501"/>
      <c r="AI31" s="502"/>
      <c r="AJ31" s="10"/>
    </row>
    <row r="32" spans="2:41" s="205" customFormat="1" ht="30" customHeight="1" x14ac:dyDescent="0.2">
      <c r="B32" s="505" t="s">
        <v>24</v>
      </c>
      <c r="C32" s="505" t="s">
        <v>0</v>
      </c>
      <c r="D32" s="505" t="s">
        <v>80</v>
      </c>
      <c r="E32" s="505" t="s">
        <v>331</v>
      </c>
      <c r="F32" s="179" t="s">
        <v>39</v>
      </c>
      <c r="G32" s="265" t="s">
        <v>324</v>
      </c>
      <c r="H32" s="509"/>
      <c r="I32" s="510"/>
      <c r="J32" s="181" t="s">
        <v>39</v>
      </c>
      <c r="K32" s="265" t="s">
        <v>324</v>
      </c>
      <c r="L32" s="183" t="s">
        <v>91</v>
      </c>
      <c r="M32" s="184"/>
      <c r="N32" s="185" t="s">
        <v>49</v>
      </c>
      <c r="O32" s="251" t="s">
        <v>306</v>
      </c>
      <c r="P32" s="252" t="s">
        <v>75</v>
      </c>
      <c r="Q32" s="188"/>
      <c r="R32" s="189" t="s">
        <v>19</v>
      </c>
      <c r="S32" s="190">
        <f>SUM(Q33:Q34)/10</f>
        <v>5423.1390000000001</v>
      </c>
      <c r="T32" s="191" t="s">
        <v>44</v>
      </c>
      <c r="U32" s="192">
        <v>1</v>
      </c>
      <c r="V32" s="193"/>
      <c r="W32" s="194" t="s">
        <v>47</v>
      </c>
      <c r="X32" s="195"/>
      <c r="Y32" s="196" t="s">
        <v>67</v>
      </c>
      <c r="Z32" s="253"/>
      <c r="AA32" s="198" t="s">
        <v>92</v>
      </c>
      <c r="AB32" s="199"/>
      <c r="AC32" s="200" t="s">
        <v>52</v>
      </c>
      <c r="AD32" s="201"/>
      <c r="AE32" s="219" t="s">
        <v>89</v>
      </c>
      <c r="AF32" s="188"/>
      <c r="AG32" s="189" t="s">
        <v>19</v>
      </c>
      <c r="AH32" s="190">
        <f>(AF33+AF34)/10</f>
        <v>0</v>
      </c>
      <c r="AI32" s="444"/>
      <c r="AK32" s="206"/>
      <c r="AL32" s="206"/>
      <c r="AM32" s="206"/>
      <c r="AN32" s="206"/>
      <c r="AO32" s="206"/>
    </row>
    <row r="33" spans="2:41" s="205" customFormat="1" ht="30" customHeight="1" x14ac:dyDescent="0.2">
      <c r="B33" s="460"/>
      <c r="C33" s="460"/>
      <c r="D33" s="460"/>
      <c r="E33" s="460"/>
      <c r="F33" s="207" t="s">
        <v>40</v>
      </c>
      <c r="G33" s="210"/>
      <c r="H33" s="467"/>
      <c r="I33" s="469"/>
      <c r="J33" s="209" t="s">
        <v>42</v>
      </c>
      <c r="K33" s="210" t="s">
        <v>325</v>
      </c>
      <c r="L33" s="211" t="s">
        <v>92</v>
      </c>
      <c r="M33" s="212" t="s">
        <v>350</v>
      </c>
      <c r="N33" s="418" t="s">
        <v>50</v>
      </c>
      <c r="O33" s="420">
        <v>18021</v>
      </c>
      <c r="P33" s="213" t="s">
        <v>76</v>
      </c>
      <c r="Q33" s="203">
        <v>54231.39</v>
      </c>
      <c r="R33" s="422" t="s">
        <v>77</v>
      </c>
      <c r="S33" s="424">
        <f>S32+Q34+Q33</f>
        <v>59654.529000000002</v>
      </c>
      <c r="T33" s="214" t="s">
        <v>46</v>
      </c>
      <c r="U33" s="426">
        <v>41080</v>
      </c>
      <c r="V33" s="427"/>
      <c r="W33" s="428" t="s">
        <v>51</v>
      </c>
      <c r="X33" s="430"/>
      <c r="Y33" s="215" t="s">
        <v>68</v>
      </c>
      <c r="Z33" s="216"/>
      <c r="AA33" s="217" t="s">
        <v>95</v>
      </c>
      <c r="AB33" s="218"/>
      <c r="AC33" s="432" t="s">
        <v>53</v>
      </c>
      <c r="AD33" s="420"/>
      <c r="AE33" s="219" t="s">
        <v>76</v>
      </c>
      <c r="AF33" s="220">
        <v>0</v>
      </c>
      <c r="AG33" s="221" t="s">
        <v>77</v>
      </c>
      <c r="AH33" s="222">
        <f>AH32+AF34+AF33</f>
        <v>0</v>
      </c>
      <c r="AI33" s="444"/>
      <c r="AK33" s="206"/>
      <c r="AL33" s="206"/>
      <c r="AM33" s="206"/>
      <c r="AN33" s="206"/>
      <c r="AO33" s="206"/>
    </row>
    <row r="34" spans="2:41" s="205" customFormat="1" ht="30" customHeight="1" x14ac:dyDescent="0.2">
      <c r="B34" s="461"/>
      <c r="C34" s="461"/>
      <c r="D34" s="461"/>
      <c r="E34" s="461"/>
      <c r="F34" s="223" t="s">
        <v>41</v>
      </c>
      <c r="G34" s="226"/>
      <c r="H34" s="468"/>
      <c r="I34" s="470"/>
      <c r="J34" s="225" t="s">
        <v>43</v>
      </c>
      <c r="K34" s="226" t="s">
        <v>326</v>
      </c>
      <c r="L34" s="227" t="s">
        <v>48</v>
      </c>
      <c r="M34" s="228"/>
      <c r="N34" s="419"/>
      <c r="O34" s="421"/>
      <c r="P34" s="229" t="s">
        <v>78</v>
      </c>
      <c r="Q34" s="230"/>
      <c r="R34" s="423"/>
      <c r="S34" s="425"/>
      <c r="T34" s="231" t="s">
        <v>45</v>
      </c>
      <c r="U34" s="434">
        <f>U32*U33</f>
        <v>41080</v>
      </c>
      <c r="V34" s="435"/>
      <c r="W34" s="429"/>
      <c r="X34" s="431"/>
      <c r="Y34" s="232" t="s">
        <v>69</v>
      </c>
      <c r="Z34" s="254" t="str">
        <f>_xlfn.DAYS(Z33+1,Z32) &amp; " day/s "</f>
        <v xml:space="preserve">1 day/s </v>
      </c>
      <c r="AA34" s="234" t="s">
        <v>94</v>
      </c>
      <c r="AB34" s="235"/>
      <c r="AC34" s="433"/>
      <c r="AD34" s="421"/>
      <c r="AE34" s="229" t="s">
        <v>78</v>
      </c>
      <c r="AF34" s="236"/>
      <c r="AG34" s="237" t="s">
        <v>96</v>
      </c>
      <c r="AH34" s="238">
        <f>S33-AH33</f>
        <v>59654.529000000002</v>
      </c>
      <c r="AI34" s="445"/>
      <c r="AK34" s="206"/>
      <c r="AL34" s="206"/>
      <c r="AM34" s="206"/>
      <c r="AN34" s="206"/>
      <c r="AO34" s="206"/>
    </row>
    <row r="35" spans="2:41" ht="30" customHeight="1" x14ac:dyDescent="0.2">
      <c r="B35" s="496" t="s">
        <v>34</v>
      </c>
      <c r="C35" s="496" t="s">
        <v>0</v>
      </c>
      <c r="D35" s="496" t="s">
        <v>20</v>
      </c>
      <c r="E35" s="496" t="s">
        <v>332</v>
      </c>
      <c r="F35" s="25" t="s">
        <v>39</v>
      </c>
      <c r="G35" s="26" t="s">
        <v>327</v>
      </c>
      <c r="H35" s="498"/>
      <c r="I35" s="499"/>
      <c r="J35" s="27" t="s">
        <v>39</v>
      </c>
      <c r="K35" s="28" t="s">
        <v>327</v>
      </c>
      <c r="L35" s="32" t="s">
        <v>91</v>
      </c>
      <c r="M35" s="33"/>
      <c r="N35" s="34" t="s">
        <v>49</v>
      </c>
      <c r="O35" s="114" t="s">
        <v>298</v>
      </c>
      <c r="P35" s="115" t="s">
        <v>75</v>
      </c>
      <c r="Q35" s="85"/>
      <c r="R35" s="29" t="s">
        <v>19</v>
      </c>
      <c r="S35" s="88">
        <f>SUM(Q36:Q37)/10</f>
        <v>4839</v>
      </c>
      <c r="T35" s="30" t="s">
        <v>44</v>
      </c>
      <c r="U35" s="31">
        <v>1</v>
      </c>
      <c r="V35" s="2"/>
      <c r="W35" s="35" t="s">
        <v>47</v>
      </c>
      <c r="X35" s="36" t="s">
        <v>409</v>
      </c>
      <c r="Y35" s="41" t="s">
        <v>67</v>
      </c>
      <c r="Z35" s="116"/>
      <c r="AA35" s="37" t="s">
        <v>92</v>
      </c>
      <c r="AB35" s="38"/>
      <c r="AC35" s="39" t="s">
        <v>52</v>
      </c>
      <c r="AD35" s="40"/>
      <c r="AE35" s="93" t="s">
        <v>89</v>
      </c>
      <c r="AF35" s="85"/>
      <c r="AG35" s="29" t="s">
        <v>19</v>
      </c>
      <c r="AH35" s="88">
        <f>(AF36+AF37)/10</f>
        <v>0</v>
      </c>
      <c r="AI35" s="351"/>
    </row>
    <row r="36" spans="2:41" ht="30" customHeight="1" x14ac:dyDescent="0.2">
      <c r="B36" s="340"/>
      <c r="C36" s="340"/>
      <c r="D36" s="340"/>
      <c r="E36" s="340"/>
      <c r="F36" s="42" t="s">
        <v>40</v>
      </c>
      <c r="G36" s="3"/>
      <c r="H36" s="346"/>
      <c r="I36" s="348"/>
      <c r="J36" s="43" t="s">
        <v>42</v>
      </c>
      <c r="K36" s="44" t="s">
        <v>328</v>
      </c>
      <c r="L36" s="45" t="s">
        <v>92</v>
      </c>
      <c r="M36" s="46" t="s">
        <v>384</v>
      </c>
      <c r="N36" s="353" t="s">
        <v>50</v>
      </c>
      <c r="O36" s="355">
        <v>69246</v>
      </c>
      <c r="P36" s="94" t="s">
        <v>76</v>
      </c>
      <c r="Q36" s="86">
        <v>48390</v>
      </c>
      <c r="R36" s="357" t="s">
        <v>77</v>
      </c>
      <c r="S36" s="359">
        <f>S35+Q37+Q36</f>
        <v>53229</v>
      </c>
      <c r="T36" s="102" t="s">
        <v>46</v>
      </c>
      <c r="U36" s="361">
        <v>41080</v>
      </c>
      <c r="V36" s="362"/>
      <c r="W36" s="363" t="s">
        <v>51</v>
      </c>
      <c r="X36" s="365">
        <v>2285</v>
      </c>
      <c r="Y36" s="49" t="s">
        <v>68</v>
      </c>
      <c r="Z36" s="50"/>
      <c r="AA36" s="47" t="s">
        <v>95</v>
      </c>
      <c r="AB36" s="48"/>
      <c r="AC36" s="367" t="s">
        <v>53</v>
      </c>
      <c r="AD36" s="355"/>
      <c r="AE36" s="93" t="s">
        <v>76</v>
      </c>
      <c r="AF36" s="100">
        <v>0</v>
      </c>
      <c r="AG36" s="106" t="s">
        <v>77</v>
      </c>
      <c r="AH36" s="107">
        <f>AH35+AF37+AF36</f>
        <v>0</v>
      </c>
      <c r="AI36" s="351"/>
    </row>
    <row r="37" spans="2:41" ht="30" customHeight="1" x14ac:dyDescent="0.2">
      <c r="B37" s="341"/>
      <c r="C37" s="341"/>
      <c r="D37" s="341"/>
      <c r="E37" s="341"/>
      <c r="F37" s="51" t="s">
        <v>41</v>
      </c>
      <c r="G37" s="52"/>
      <c r="H37" s="347"/>
      <c r="I37" s="349"/>
      <c r="J37" s="53" t="s">
        <v>43</v>
      </c>
      <c r="K37" s="54" t="s">
        <v>329</v>
      </c>
      <c r="L37" s="55" t="s">
        <v>48</v>
      </c>
      <c r="M37" s="56"/>
      <c r="N37" s="354"/>
      <c r="O37" s="356"/>
      <c r="P37" s="95" t="s">
        <v>78</v>
      </c>
      <c r="Q37" s="87"/>
      <c r="R37" s="358"/>
      <c r="S37" s="360"/>
      <c r="T37" s="103" t="s">
        <v>45</v>
      </c>
      <c r="U37" s="369">
        <f>U35*U36</f>
        <v>41080</v>
      </c>
      <c r="V37" s="370"/>
      <c r="W37" s="364"/>
      <c r="X37" s="366"/>
      <c r="Y37" s="59" t="s">
        <v>69</v>
      </c>
      <c r="Z37" s="84" t="str">
        <f>_xlfn.DAYS(Z36+1,Z35) &amp; " day/s "</f>
        <v xml:space="preserve">1 day/s </v>
      </c>
      <c r="AA37" s="57" t="s">
        <v>94</v>
      </c>
      <c r="AB37" s="58"/>
      <c r="AC37" s="368"/>
      <c r="AD37" s="356"/>
      <c r="AE37" s="95" t="s">
        <v>78</v>
      </c>
      <c r="AF37" s="101"/>
      <c r="AG37" s="105" t="s">
        <v>96</v>
      </c>
      <c r="AH37" s="108">
        <f>S36-AH36</f>
        <v>53229</v>
      </c>
      <c r="AI37" s="352"/>
    </row>
    <row r="38" spans="2:41" ht="30" customHeight="1" x14ac:dyDescent="0.2">
      <c r="B38" s="496" t="s">
        <v>30</v>
      </c>
      <c r="C38" s="496" t="s">
        <v>0</v>
      </c>
      <c r="D38" s="496" t="s">
        <v>80</v>
      </c>
      <c r="E38" s="497" t="s">
        <v>419</v>
      </c>
      <c r="F38" s="25" t="s">
        <v>39</v>
      </c>
      <c r="G38" s="26" t="s">
        <v>324</v>
      </c>
      <c r="H38" s="498"/>
      <c r="I38" s="499"/>
      <c r="J38" s="27" t="s">
        <v>39</v>
      </c>
      <c r="K38" s="28" t="s">
        <v>324</v>
      </c>
      <c r="L38" s="32" t="s">
        <v>91</v>
      </c>
      <c r="M38" s="33"/>
      <c r="N38" s="34" t="s">
        <v>49</v>
      </c>
      <c r="O38" s="337" t="s">
        <v>306</v>
      </c>
      <c r="P38" s="115" t="s">
        <v>75</v>
      </c>
      <c r="Q38" s="85"/>
      <c r="R38" s="29" t="s">
        <v>19</v>
      </c>
      <c r="S38" s="88">
        <f>SUM(Q39:Q40)/10</f>
        <v>0</v>
      </c>
      <c r="T38" s="30" t="s">
        <v>44</v>
      </c>
      <c r="U38" s="31"/>
      <c r="V38" s="2"/>
      <c r="W38" s="35" t="s">
        <v>47</v>
      </c>
      <c r="X38" s="36"/>
      <c r="Y38" s="41" t="s">
        <v>67</v>
      </c>
      <c r="Z38" s="116"/>
      <c r="AA38" s="37" t="s">
        <v>92</v>
      </c>
      <c r="AB38" s="38"/>
      <c r="AC38" s="39" t="s">
        <v>52</v>
      </c>
      <c r="AD38" s="40"/>
      <c r="AE38" s="93" t="s">
        <v>89</v>
      </c>
      <c r="AF38" s="85"/>
      <c r="AG38" s="29" t="s">
        <v>19</v>
      </c>
      <c r="AH38" s="88">
        <f>(AF39+AF40)/10</f>
        <v>0</v>
      </c>
      <c r="AI38" s="351"/>
    </row>
    <row r="39" spans="2:41" ht="30" customHeight="1" x14ac:dyDescent="0.2">
      <c r="B39" s="340"/>
      <c r="C39" s="340"/>
      <c r="D39" s="340"/>
      <c r="E39" s="344"/>
      <c r="F39" s="42" t="s">
        <v>40</v>
      </c>
      <c r="G39" s="3"/>
      <c r="H39" s="346"/>
      <c r="I39" s="348"/>
      <c r="J39" s="43" t="s">
        <v>42</v>
      </c>
      <c r="K39" s="44" t="s">
        <v>325</v>
      </c>
      <c r="L39" s="45" t="s">
        <v>92</v>
      </c>
      <c r="M39" s="46" t="s">
        <v>420</v>
      </c>
      <c r="N39" s="353" t="s">
        <v>50</v>
      </c>
      <c r="O39" s="355">
        <v>18334</v>
      </c>
      <c r="P39" s="94" t="s">
        <v>76</v>
      </c>
      <c r="Q39" s="86">
        <f>Q38*H38</f>
        <v>0</v>
      </c>
      <c r="R39" s="357" t="s">
        <v>77</v>
      </c>
      <c r="S39" s="359">
        <f>S38+Q40+Q39</f>
        <v>0</v>
      </c>
      <c r="T39" s="102" t="s">
        <v>46</v>
      </c>
      <c r="U39" s="361"/>
      <c r="V39" s="362"/>
      <c r="W39" s="363" t="s">
        <v>51</v>
      </c>
      <c r="X39" s="365"/>
      <c r="Y39" s="49" t="s">
        <v>68</v>
      </c>
      <c r="Z39" s="50"/>
      <c r="AA39" s="47" t="s">
        <v>95</v>
      </c>
      <c r="AB39" s="48"/>
      <c r="AC39" s="367" t="s">
        <v>53</v>
      </c>
      <c r="AD39" s="355"/>
      <c r="AE39" s="93" t="s">
        <v>76</v>
      </c>
      <c r="AF39" s="100">
        <v>0</v>
      </c>
      <c r="AG39" s="106" t="s">
        <v>77</v>
      </c>
      <c r="AH39" s="107">
        <f>AH38+AF40+AF39</f>
        <v>0</v>
      </c>
      <c r="AI39" s="351"/>
    </row>
    <row r="40" spans="2:41" ht="30" customHeight="1" x14ac:dyDescent="0.2">
      <c r="B40" s="341"/>
      <c r="C40" s="341"/>
      <c r="D40" s="341"/>
      <c r="E40" s="345"/>
      <c r="F40" s="51" t="s">
        <v>41</v>
      </c>
      <c r="G40" s="52"/>
      <c r="H40" s="347"/>
      <c r="I40" s="349"/>
      <c r="J40" s="53" t="s">
        <v>43</v>
      </c>
      <c r="K40" s="54" t="s">
        <v>326</v>
      </c>
      <c r="L40" s="55" t="s">
        <v>48</v>
      </c>
      <c r="M40" s="56"/>
      <c r="N40" s="354"/>
      <c r="O40" s="356"/>
      <c r="P40" s="95" t="s">
        <v>78</v>
      </c>
      <c r="Q40" s="87"/>
      <c r="R40" s="358"/>
      <c r="S40" s="360"/>
      <c r="T40" s="103" t="s">
        <v>45</v>
      </c>
      <c r="U40" s="369">
        <f>U38*U39</f>
        <v>0</v>
      </c>
      <c r="V40" s="370"/>
      <c r="W40" s="364"/>
      <c r="X40" s="366"/>
      <c r="Y40" s="59" t="s">
        <v>69</v>
      </c>
      <c r="Z40" s="84" t="str">
        <f>_xlfn.DAYS(Z39+1,Z38) &amp; " day/s "</f>
        <v xml:space="preserve">1 day/s </v>
      </c>
      <c r="AA40" s="57" t="s">
        <v>94</v>
      </c>
      <c r="AB40" s="58"/>
      <c r="AC40" s="368"/>
      <c r="AD40" s="356"/>
      <c r="AE40" s="95" t="s">
        <v>78</v>
      </c>
      <c r="AF40" s="101"/>
      <c r="AG40" s="105" t="s">
        <v>96</v>
      </c>
      <c r="AH40" s="108">
        <f>S39-AH39</f>
        <v>0</v>
      </c>
      <c r="AI40" s="352"/>
    </row>
    <row r="41" spans="2:41" ht="30" customHeight="1" x14ac:dyDescent="0.2">
      <c r="B41" s="266"/>
      <c r="C41" s="266"/>
      <c r="D41" s="266"/>
      <c r="E41" s="266"/>
      <c r="F41" s="267"/>
      <c r="G41" s="2"/>
      <c r="H41" s="31"/>
      <c r="I41" s="2"/>
      <c r="J41" s="268"/>
      <c r="K41" s="269"/>
      <c r="L41" s="1"/>
      <c r="M41" s="270"/>
      <c r="N41" s="267"/>
      <c r="O41" s="17"/>
      <c r="P41" s="271"/>
      <c r="Q41" s="272"/>
      <c r="R41" s="30"/>
      <c r="S41" s="273"/>
      <c r="T41" s="274"/>
      <c r="U41" s="275"/>
      <c r="V41" s="275"/>
      <c r="W41" s="276"/>
      <c r="X41" s="121"/>
      <c r="Y41" s="276"/>
      <c r="Z41" s="20"/>
      <c r="AA41" s="277"/>
      <c r="AB41" s="278"/>
      <c r="AC41" s="277"/>
      <c r="AD41" s="17"/>
      <c r="AE41" s="271"/>
      <c r="AF41" s="272"/>
      <c r="AG41" s="30"/>
      <c r="AH41" s="279"/>
      <c r="AI41" s="269"/>
    </row>
    <row r="42" spans="2:41" s="7" customFormat="1" ht="30" customHeight="1" x14ac:dyDescent="0.2">
      <c r="B42" s="500" t="s">
        <v>410</v>
      </c>
      <c r="C42" s="501"/>
      <c r="D42" s="501"/>
      <c r="E42" s="501"/>
      <c r="F42" s="501"/>
      <c r="G42" s="501"/>
      <c r="H42" s="501"/>
      <c r="I42" s="501"/>
      <c r="J42" s="501"/>
      <c r="K42" s="501"/>
      <c r="L42" s="501"/>
      <c r="M42" s="501"/>
      <c r="N42" s="501"/>
      <c r="O42" s="501"/>
      <c r="P42" s="501"/>
      <c r="Q42" s="501"/>
      <c r="R42" s="501"/>
      <c r="S42" s="501"/>
      <c r="T42" s="501"/>
      <c r="U42" s="501"/>
      <c r="V42" s="501"/>
      <c r="W42" s="501"/>
      <c r="X42" s="501"/>
      <c r="Y42" s="501"/>
      <c r="Z42" s="501"/>
      <c r="AA42" s="501"/>
      <c r="AB42" s="501"/>
      <c r="AC42" s="501"/>
      <c r="AD42" s="501"/>
      <c r="AE42" s="501"/>
      <c r="AF42" s="501"/>
      <c r="AG42" s="501"/>
      <c r="AH42" s="501"/>
      <c r="AI42" s="502"/>
      <c r="AJ42" s="10"/>
    </row>
    <row r="43" spans="2:41" ht="30" customHeight="1" x14ac:dyDescent="0.2">
      <c r="B43" s="496" t="s">
        <v>34</v>
      </c>
      <c r="C43" s="496" t="s">
        <v>0</v>
      </c>
      <c r="D43" s="496" t="s">
        <v>20</v>
      </c>
      <c r="E43" s="496" t="s">
        <v>411</v>
      </c>
      <c r="F43" s="25" t="s">
        <v>39</v>
      </c>
      <c r="G43" s="26" t="s">
        <v>327</v>
      </c>
      <c r="H43" s="498"/>
      <c r="I43" s="499"/>
      <c r="J43" s="27" t="s">
        <v>39</v>
      </c>
      <c r="K43" s="28" t="s">
        <v>327</v>
      </c>
      <c r="L43" s="32" t="s">
        <v>91</v>
      </c>
      <c r="M43" s="33"/>
      <c r="N43" s="34" t="s">
        <v>49</v>
      </c>
      <c r="O43" s="114" t="s">
        <v>298</v>
      </c>
      <c r="P43" s="115" t="s">
        <v>75</v>
      </c>
      <c r="Q43" s="85"/>
      <c r="R43" s="29" t="s">
        <v>19</v>
      </c>
      <c r="S43" s="88">
        <f>SUM(Q44:Q45)/10</f>
        <v>794</v>
      </c>
      <c r="T43" s="30" t="s">
        <v>44</v>
      </c>
      <c r="U43" s="31"/>
      <c r="V43" s="2"/>
      <c r="W43" s="35" t="s">
        <v>47</v>
      </c>
      <c r="X43" s="36"/>
      <c r="Y43" s="41" t="s">
        <v>67</v>
      </c>
      <c r="Z43" s="116"/>
      <c r="AA43" s="37" t="s">
        <v>92</v>
      </c>
      <c r="AB43" s="38"/>
      <c r="AC43" s="39" t="s">
        <v>52</v>
      </c>
      <c r="AD43" s="40"/>
      <c r="AE43" s="93" t="s">
        <v>89</v>
      </c>
      <c r="AF43" s="85"/>
      <c r="AG43" s="29" t="s">
        <v>19</v>
      </c>
      <c r="AH43" s="88">
        <f>(AF44+AF45)/10</f>
        <v>0</v>
      </c>
      <c r="AI43" s="351"/>
    </row>
    <row r="44" spans="2:41" ht="30" customHeight="1" x14ac:dyDescent="0.2">
      <c r="B44" s="340"/>
      <c r="C44" s="340"/>
      <c r="D44" s="340"/>
      <c r="E44" s="340"/>
      <c r="F44" s="42" t="s">
        <v>40</v>
      </c>
      <c r="G44" s="3"/>
      <c r="H44" s="346"/>
      <c r="I44" s="348"/>
      <c r="J44" s="43" t="s">
        <v>42</v>
      </c>
      <c r="K44" s="44" t="s">
        <v>328</v>
      </c>
      <c r="L44" s="45" t="s">
        <v>92</v>
      </c>
      <c r="M44" s="46" t="s">
        <v>408</v>
      </c>
      <c r="N44" s="353" t="s">
        <v>50</v>
      </c>
      <c r="O44" s="355">
        <v>69275</v>
      </c>
      <c r="P44" s="94" t="s">
        <v>76</v>
      </c>
      <c r="Q44" s="86">
        <v>7940</v>
      </c>
      <c r="R44" s="357" t="s">
        <v>77</v>
      </c>
      <c r="S44" s="359">
        <f>S43+Q45+Q44</f>
        <v>8734</v>
      </c>
      <c r="T44" s="102" t="s">
        <v>46</v>
      </c>
      <c r="U44" s="361"/>
      <c r="V44" s="362"/>
      <c r="W44" s="363" t="s">
        <v>51</v>
      </c>
      <c r="X44" s="365"/>
      <c r="Y44" s="49" t="s">
        <v>68</v>
      </c>
      <c r="Z44" s="50"/>
      <c r="AA44" s="47" t="s">
        <v>95</v>
      </c>
      <c r="AB44" s="48"/>
      <c r="AC44" s="367" t="s">
        <v>53</v>
      </c>
      <c r="AD44" s="355"/>
      <c r="AE44" s="93" t="s">
        <v>76</v>
      </c>
      <c r="AF44" s="100">
        <v>0</v>
      </c>
      <c r="AG44" s="106" t="s">
        <v>77</v>
      </c>
      <c r="AH44" s="107">
        <f>AH43+AF45+AF44</f>
        <v>0</v>
      </c>
      <c r="AI44" s="351"/>
    </row>
    <row r="45" spans="2:41" ht="30" customHeight="1" x14ac:dyDescent="0.2">
      <c r="B45" s="341"/>
      <c r="C45" s="341"/>
      <c r="D45" s="341"/>
      <c r="E45" s="341"/>
      <c r="F45" s="51" t="s">
        <v>41</v>
      </c>
      <c r="G45" s="52"/>
      <c r="H45" s="347"/>
      <c r="I45" s="349"/>
      <c r="J45" s="53" t="s">
        <v>43</v>
      </c>
      <c r="K45" s="54" t="s">
        <v>329</v>
      </c>
      <c r="L45" s="55" t="s">
        <v>48</v>
      </c>
      <c r="M45" s="56"/>
      <c r="N45" s="354"/>
      <c r="O45" s="356"/>
      <c r="P45" s="95" t="s">
        <v>78</v>
      </c>
      <c r="Q45" s="87"/>
      <c r="R45" s="358"/>
      <c r="S45" s="360"/>
      <c r="T45" s="103" t="s">
        <v>45</v>
      </c>
      <c r="U45" s="369">
        <f>U43*U44</f>
        <v>0</v>
      </c>
      <c r="V45" s="370"/>
      <c r="W45" s="364"/>
      <c r="X45" s="366"/>
      <c r="Y45" s="59" t="s">
        <v>69</v>
      </c>
      <c r="Z45" s="84" t="str">
        <f>_xlfn.DAYS(Z44+1,Z43) &amp; " day/s "</f>
        <v xml:space="preserve">1 day/s </v>
      </c>
      <c r="AA45" s="57" t="s">
        <v>94</v>
      </c>
      <c r="AB45" s="58"/>
      <c r="AC45" s="368"/>
      <c r="AD45" s="356"/>
      <c r="AE45" s="95" t="s">
        <v>78</v>
      </c>
      <c r="AF45" s="101"/>
      <c r="AG45" s="105" t="s">
        <v>96</v>
      </c>
      <c r="AH45" s="108">
        <f>S44-AH44</f>
        <v>8734</v>
      </c>
      <c r="AI45" s="352"/>
    </row>
    <row r="46" spans="2:41" ht="29.45" customHeight="1" x14ac:dyDescent="0.2"/>
    <row r="47" spans="2:41" s="7" customFormat="1" ht="30" customHeight="1" x14ac:dyDescent="0.2">
      <c r="B47" s="500" t="s">
        <v>333</v>
      </c>
      <c r="C47" s="501"/>
      <c r="D47" s="501"/>
      <c r="E47" s="501"/>
      <c r="F47" s="501"/>
      <c r="G47" s="501"/>
      <c r="H47" s="501"/>
      <c r="I47" s="501"/>
      <c r="J47" s="501"/>
      <c r="K47" s="501"/>
      <c r="L47" s="501"/>
      <c r="M47" s="501"/>
      <c r="N47" s="501"/>
      <c r="O47" s="501"/>
      <c r="P47" s="501"/>
      <c r="Q47" s="501"/>
      <c r="R47" s="501"/>
      <c r="S47" s="501"/>
      <c r="T47" s="501"/>
      <c r="U47" s="501"/>
      <c r="V47" s="501"/>
      <c r="W47" s="501"/>
      <c r="X47" s="501"/>
      <c r="Y47" s="501"/>
      <c r="Z47" s="501"/>
      <c r="AA47" s="501"/>
      <c r="AB47" s="501"/>
      <c r="AC47" s="501"/>
      <c r="AD47" s="501"/>
      <c r="AE47" s="501"/>
      <c r="AF47" s="501"/>
      <c r="AG47" s="501"/>
      <c r="AH47" s="501"/>
      <c r="AI47" s="502"/>
      <c r="AJ47" s="10"/>
    </row>
    <row r="48" spans="2:41" s="205" customFormat="1" ht="30" customHeight="1" x14ac:dyDescent="0.2">
      <c r="B48" s="505" t="s">
        <v>31</v>
      </c>
      <c r="C48" s="505" t="s">
        <v>0</v>
      </c>
      <c r="D48" s="505" t="s">
        <v>80</v>
      </c>
      <c r="E48" s="506" t="s">
        <v>334</v>
      </c>
      <c r="F48" s="179" t="s">
        <v>39</v>
      </c>
      <c r="G48" s="180" t="s">
        <v>336</v>
      </c>
      <c r="H48" s="509"/>
      <c r="I48" s="510"/>
      <c r="J48" s="181" t="s">
        <v>39</v>
      </c>
      <c r="K48" s="182" t="s">
        <v>337</v>
      </c>
      <c r="L48" s="183" t="s">
        <v>91</v>
      </c>
      <c r="M48" s="184"/>
      <c r="N48" s="185" t="s">
        <v>49</v>
      </c>
      <c r="O48" s="251"/>
      <c r="P48" s="252" t="s">
        <v>75</v>
      </c>
      <c r="Q48" s="188"/>
      <c r="R48" s="189" t="s">
        <v>19</v>
      </c>
      <c r="S48" s="190">
        <f>SUM(Q49:Q50)/10</f>
        <v>0</v>
      </c>
      <c r="T48" s="191" t="s">
        <v>44</v>
      </c>
      <c r="U48" s="192"/>
      <c r="V48" s="193"/>
      <c r="W48" s="194" t="s">
        <v>47</v>
      </c>
      <c r="X48" s="195"/>
      <c r="Y48" s="196" t="s">
        <v>67</v>
      </c>
      <c r="Z48" s="253"/>
      <c r="AA48" s="198" t="s">
        <v>92</v>
      </c>
      <c r="AB48" s="199"/>
      <c r="AC48" s="200" t="s">
        <v>52</v>
      </c>
      <c r="AD48" s="201"/>
      <c r="AE48" s="219" t="s">
        <v>89</v>
      </c>
      <c r="AF48" s="188"/>
      <c r="AG48" s="189" t="s">
        <v>19</v>
      </c>
      <c r="AH48" s="190">
        <f>(AF49+AF50)/10</f>
        <v>0</v>
      </c>
      <c r="AI48" s="444"/>
      <c r="AK48" s="206"/>
      <c r="AL48" s="206"/>
      <c r="AM48" s="206"/>
      <c r="AN48" s="206"/>
      <c r="AO48" s="206"/>
    </row>
    <row r="49" spans="1:41" s="205" customFormat="1" ht="30" customHeight="1" x14ac:dyDescent="0.2">
      <c r="B49" s="460"/>
      <c r="C49" s="460"/>
      <c r="D49" s="460"/>
      <c r="E49" s="507"/>
      <c r="F49" s="207" t="s">
        <v>40</v>
      </c>
      <c r="G49" s="208"/>
      <c r="H49" s="467"/>
      <c r="I49" s="469"/>
      <c r="J49" s="209" t="s">
        <v>42</v>
      </c>
      <c r="K49" s="210" t="s">
        <v>338</v>
      </c>
      <c r="L49" s="211" t="s">
        <v>92</v>
      </c>
      <c r="M49" s="212"/>
      <c r="N49" s="418" t="s">
        <v>50</v>
      </c>
      <c r="O49" s="420"/>
      <c r="P49" s="213" t="s">
        <v>76</v>
      </c>
      <c r="Q49" s="203">
        <f>Q48*H48</f>
        <v>0</v>
      </c>
      <c r="R49" s="422" t="s">
        <v>77</v>
      </c>
      <c r="S49" s="424">
        <f>S48+Q50+Q49</f>
        <v>0</v>
      </c>
      <c r="T49" s="214" t="s">
        <v>46</v>
      </c>
      <c r="U49" s="426"/>
      <c r="V49" s="427"/>
      <c r="W49" s="428" t="s">
        <v>51</v>
      </c>
      <c r="X49" s="430"/>
      <c r="Y49" s="215" t="s">
        <v>68</v>
      </c>
      <c r="Z49" s="216"/>
      <c r="AA49" s="217" t="s">
        <v>95</v>
      </c>
      <c r="AB49" s="218"/>
      <c r="AC49" s="432" t="s">
        <v>53</v>
      </c>
      <c r="AD49" s="420"/>
      <c r="AE49" s="219" t="s">
        <v>76</v>
      </c>
      <c r="AF49" s="220">
        <v>0</v>
      </c>
      <c r="AG49" s="221" t="s">
        <v>77</v>
      </c>
      <c r="AH49" s="222">
        <f>AH48+AF50+AF49</f>
        <v>0</v>
      </c>
      <c r="AI49" s="444"/>
      <c r="AK49" s="206"/>
      <c r="AL49" s="206"/>
      <c r="AM49" s="206"/>
      <c r="AN49" s="206"/>
      <c r="AO49" s="206"/>
    </row>
    <row r="50" spans="1:41" s="205" customFormat="1" ht="30" customHeight="1" x14ac:dyDescent="0.25">
      <c r="B50" s="461"/>
      <c r="C50" s="461"/>
      <c r="D50" s="461"/>
      <c r="E50" s="508"/>
      <c r="F50" s="223" t="s">
        <v>41</v>
      </c>
      <c r="G50" s="224"/>
      <c r="H50" s="468"/>
      <c r="I50" s="470"/>
      <c r="J50" s="225" t="s">
        <v>43</v>
      </c>
      <c r="K50" s="264" t="s">
        <v>339</v>
      </c>
      <c r="L50" s="227" t="s">
        <v>48</v>
      </c>
      <c r="M50" s="228"/>
      <c r="N50" s="419"/>
      <c r="O50" s="421"/>
      <c r="P50" s="229" t="s">
        <v>78</v>
      </c>
      <c r="Q50" s="230"/>
      <c r="R50" s="423"/>
      <c r="S50" s="425"/>
      <c r="T50" s="231" t="s">
        <v>45</v>
      </c>
      <c r="U50" s="434">
        <f>U48*U49</f>
        <v>0</v>
      </c>
      <c r="V50" s="435"/>
      <c r="W50" s="429"/>
      <c r="X50" s="431"/>
      <c r="Y50" s="232" t="s">
        <v>69</v>
      </c>
      <c r="Z50" s="254" t="str">
        <f>_xlfn.DAYS(Z49+1,Z48) &amp; " day/s "</f>
        <v xml:space="preserve">1 day/s </v>
      </c>
      <c r="AA50" s="234" t="s">
        <v>94</v>
      </c>
      <c r="AB50" s="235"/>
      <c r="AC50" s="433"/>
      <c r="AD50" s="421"/>
      <c r="AE50" s="229" t="s">
        <v>78</v>
      </c>
      <c r="AF50" s="236"/>
      <c r="AG50" s="237" t="s">
        <v>96</v>
      </c>
      <c r="AH50" s="238">
        <f>S49-AH49</f>
        <v>0</v>
      </c>
      <c r="AI50" s="445"/>
      <c r="AK50" s="206"/>
      <c r="AL50" s="206"/>
      <c r="AM50" s="206"/>
      <c r="AN50" s="206"/>
      <c r="AO50" s="206"/>
    </row>
    <row r="51" spans="1:41" s="205" customFormat="1" ht="30" customHeight="1" x14ac:dyDescent="0.2">
      <c r="A51" s="10"/>
      <c r="B51" s="505" t="s">
        <v>100</v>
      </c>
      <c r="C51" s="505" t="s">
        <v>0</v>
      </c>
      <c r="D51" s="505" t="s">
        <v>80</v>
      </c>
      <c r="E51" s="506" t="s">
        <v>334</v>
      </c>
      <c r="F51" s="179" t="s">
        <v>39</v>
      </c>
      <c r="G51" s="180" t="s">
        <v>340</v>
      </c>
      <c r="H51" s="509"/>
      <c r="I51" s="510"/>
      <c r="J51" s="181" t="s">
        <v>39</v>
      </c>
      <c r="K51" s="182" t="s">
        <v>341</v>
      </c>
      <c r="L51" s="183" t="s">
        <v>91</v>
      </c>
      <c r="M51" s="184"/>
      <c r="N51" s="185" t="s">
        <v>49</v>
      </c>
      <c r="O51" s="251"/>
      <c r="P51" s="252" t="s">
        <v>75</v>
      </c>
      <c r="Q51" s="188"/>
      <c r="R51" s="189" t="s">
        <v>19</v>
      </c>
      <c r="S51" s="190">
        <f>SUM(Q52:Q53)/10</f>
        <v>0</v>
      </c>
      <c r="T51" s="191" t="s">
        <v>44</v>
      </c>
      <c r="U51" s="192"/>
      <c r="V51" s="193"/>
      <c r="W51" s="194" t="s">
        <v>47</v>
      </c>
      <c r="X51" s="195"/>
      <c r="Y51" s="196" t="s">
        <v>67</v>
      </c>
      <c r="Z51" s="253"/>
      <c r="AA51" s="198" t="s">
        <v>92</v>
      </c>
      <c r="AB51" s="199"/>
      <c r="AC51" s="200" t="s">
        <v>52</v>
      </c>
      <c r="AD51" s="201"/>
      <c r="AE51" s="219" t="s">
        <v>89</v>
      </c>
      <c r="AF51" s="188"/>
      <c r="AG51" s="189" t="s">
        <v>19</v>
      </c>
      <c r="AH51" s="190">
        <f>(AF52+AF53)/10</f>
        <v>0</v>
      </c>
      <c r="AI51" s="444"/>
      <c r="AK51" s="206"/>
      <c r="AL51" s="206"/>
      <c r="AM51" s="206"/>
      <c r="AN51" s="206"/>
      <c r="AO51" s="206"/>
    </row>
    <row r="52" spans="1:41" s="205" customFormat="1" ht="30" customHeight="1" x14ac:dyDescent="0.2">
      <c r="A52" s="10"/>
      <c r="B52" s="460"/>
      <c r="C52" s="460"/>
      <c r="D52" s="460"/>
      <c r="E52" s="507"/>
      <c r="F52" s="207" t="s">
        <v>40</v>
      </c>
      <c r="G52" s="208"/>
      <c r="H52" s="467"/>
      <c r="I52" s="469"/>
      <c r="J52" s="209" t="s">
        <v>42</v>
      </c>
      <c r="K52" s="210" t="s">
        <v>342</v>
      </c>
      <c r="L52" s="211" t="s">
        <v>92</v>
      </c>
      <c r="M52" s="212"/>
      <c r="N52" s="418" t="s">
        <v>50</v>
      </c>
      <c r="O52" s="420"/>
      <c r="P52" s="213" t="s">
        <v>76</v>
      </c>
      <c r="Q52" s="203">
        <f>Q51*H51</f>
        <v>0</v>
      </c>
      <c r="R52" s="422" t="s">
        <v>77</v>
      </c>
      <c r="S52" s="424">
        <f>S51+Q53+Q52</f>
        <v>0</v>
      </c>
      <c r="T52" s="214" t="s">
        <v>46</v>
      </c>
      <c r="U52" s="426"/>
      <c r="V52" s="427"/>
      <c r="W52" s="428" t="s">
        <v>51</v>
      </c>
      <c r="X52" s="430"/>
      <c r="Y52" s="215" t="s">
        <v>68</v>
      </c>
      <c r="Z52" s="216"/>
      <c r="AA52" s="217" t="s">
        <v>95</v>
      </c>
      <c r="AB52" s="218"/>
      <c r="AC52" s="432" t="s">
        <v>53</v>
      </c>
      <c r="AD52" s="420"/>
      <c r="AE52" s="219" t="s">
        <v>76</v>
      </c>
      <c r="AF52" s="220">
        <v>0</v>
      </c>
      <c r="AG52" s="221" t="s">
        <v>77</v>
      </c>
      <c r="AH52" s="222">
        <f>AH51+AF53+AF52</f>
        <v>0</v>
      </c>
      <c r="AI52" s="444"/>
      <c r="AK52" s="206"/>
      <c r="AL52" s="206"/>
      <c r="AM52" s="206"/>
      <c r="AN52" s="206"/>
      <c r="AO52" s="206"/>
    </row>
    <row r="53" spans="1:41" s="205" customFormat="1" ht="30" customHeight="1" x14ac:dyDescent="0.2">
      <c r="A53" s="10"/>
      <c r="B53" s="461"/>
      <c r="C53" s="461"/>
      <c r="D53" s="461"/>
      <c r="E53" s="508"/>
      <c r="F53" s="223" t="s">
        <v>41</v>
      </c>
      <c r="G53" s="224"/>
      <c r="H53" s="468"/>
      <c r="I53" s="470"/>
      <c r="J53" s="225" t="s">
        <v>43</v>
      </c>
      <c r="K53" s="258" t="s">
        <v>343</v>
      </c>
      <c r="L53" s="227" t="s">
        <v>48</v>
      </c>
      <c r="M53" s="228"/>
      <c r="N53" s="419"/>
      <c r="O53" s="421"/>
      <c r="P53" s="229" t="s">
        <v>78</v>
      </c>
      <c r="Q53" s="230"/>
      <c r="R53" s="423"/>
      <c r="S53" s="425"/>
      <c r="T53" s="231" t="s">
        <v>45</v>
      </c>
      <c r="U53" s="434">
        <f>U51*U52</f>
        <v>0</v>
      </c>
      <c r="V53" s="435"/>
      <c r="W53" s="429"/>
      <c r="X53" s="431"/>
      <c r="Y53" s="232" t="s">
        <v>69</v>
      </c>
      <c r="Z53" s="254" t="str">
        <f>_xlfn.DAYS(Z52+1,Z51) &amp; " day/s "</f>
        <v xml:space="preserve">1 day/s </v>
      </c>
      <c r="AA53" s="234" t="s">
        <v>94</v>
      </c>
      <c r="AB53" s="235"/>
      <c r="AC53" s="433"/>
      <c r="AD53" s="421"/>
      <c r="AE53" s="229" t="s">
        <v>78</v>
      </c>
      <c r="AF53" s="236"/>
      <c r="AG53" s="237" t="s">
        <v>96</v>
      </c>
      <c r="AH53" s="238">
        <f>S52-AH52</f>
        <v>0</v>
      </c>
      <c r="AI53" s="445"/>
      <c r="AK53" s="206"/>
      <c r="AL53" s="206"/>
      <c r="AM53" s="206"/>
      <c r="AN53" s="206"/>
      <c r="AO53" s="206"/>
    </row>
    <row r="54" spans="1:41" ht="30" customHeight="1" x14ac:dyDescent="0.2">
      <c r="B54" s="496" t="s">
        <v>34</v>
      </c>
      <c r="C54" s="496" t="s">
        <v>0</v>
      </c>
      <c r="D54" s="496" t="s">
        <v>20</v>
      </c>
      <c r="E54" s="497" t="s">
        <v>335</v>
      </c>
      <c r="F54" s="25" t="s">
        <v>39</v>
      </c>
      <c r="G54" s="26" t="s">
        <v>336</v>
      </c>
      <c r="H54" s="498"/>
      <c r="I54" s="499"/>
      <c r="J54" s="27" t="s">
        <v>39</v>
      </c>
      <c r="K54" s="28" t="s">
        <v>337</v>
      </c>
      <c r="L54" s="32" t="s">
        <v>91</v>
      </c>
      <c r="M54" s="33" t="s">
        <v>404</v>
      </c>
      <c r="N54" s="34" t="s">
        <v>49</v>
      </c>
      <c r="O54" s="114" t="s">
        <v>306</v>
      </c>
      <c r="P54" s="115" t="s">
        <v>75</v>
      </c>
      <c r="Q54" s="85"/>
      <c r="R54" s="29" t="s">
        <v>19</v>
      </c>
      <c r="S54" s="88">
        <f>SUM(Q55:Q56)/10</f>
        <v>8685</v>
      </c>
      <c r="T54" s="30" t="s">
        <v>44</v>
      </c>
      <c r="U54" s="31"/>
      <c r="V54" s="2"/>
      <c r="W54" s="35" t="s">
        <v>47</v>
      </c>
      <c r="X54" s="36" t="s">
        <v>405</v>
      </c>
      <c r="Y54" s="41" t="s">
        <v>67</v>
      </c>
      <c r="Z54" s="116" t="s">
        <v>406</v>
      </c>
      <c r="AA54" s="37" t="s">
        <v>92</v>
      </c>
      <c r="AB54" s="38"/>
      <c r="AC54" s="39" t="s">
        <v>52</v>
      </c>
      <c r="AD54" s="40"/>
      <c r="AE54" s="93" t="s">
        <v>89</v>
      </c>
      <c r="AF54" s="85"/>
      <c r="AG54" s="29" t="s">
        <v>19</v>
      </c>
      <c r="AH54" s="88">
        <f>(AF55+AF56)/10</f>
        <v>0</v>
      </c>
      <c r="AI54" s="351"/>
    </row>
    <row r="55" spans="1:41" ht="30" customHeight="1" x14ac:dyDescent="0.2">
      <c r="B55" s="340"/>
      <c r="C55" s="340"/>
      <c r="D55" s="340"/>
      <c r="E55" s="344"/>
      <c r="F55" s="42" t="s">
        <v>40</v>
      </c>
      <c r="G55" s="3"/>
      <c r="H55" s="346"/>
      <c r="I55" s="348"/>
      <c r="J55" s="43" t="s">
        <v>42</v>
      </c>
      <c r="K55" s="44" t="s">
        <v>338</v>
      </c>
      <c r="L55" s="45" t="s">
        <v>92</v>
      </c>
      <c r="M55" s="46" t="s">
        <v>361</v>
      </c>
      <c r="N55" s="353" t="s">
        <v>50</v>
      </c>
      <c r="O55" s="355">
        <v>870</v>
      </c>
      <c r="P55" s="94" t="s">
        <v>76</v>
      </c>
      <c r="Q55" s="86">
        <v>86850</v>
      </c>
      <c r="R55" s="357" t="s">
        <v>77</v>
      </c>
      <c r="S55" s="359">
        <f>S54+Q56+Q55</f>
        <v>95535</v>
      </c>
      <c r="T55" s="102" t="s">
        <v>46</v>
      </c>
      <c r="U55" s="361"/>
      <c r="V55" s="362"/>
      <c r="W55" s="363" t="s">
        <v>51</v>
      </c>
      <c r="X55" s="365">
        <v>2288</v>
      </c>
      <c r="Y55" s="49" t="s">
        <v>68</v>
      </c>
      <c r="Z55" s="50" t="s">
        <v>407</v>
      </c>
      <c r="AA55" s="47" t="s">
        <v>95</v>
      </c>
      <c r="AB55" s="48"/>
      <c r="AC55" s="367" t="s">
        <v>53</v>
      </c>
      <c r="AD55" s="355"/>
      <c r="AE55" s="93" t="s">
        <v>76</v>
      </c>
      <c r="AF55" s="100">
        <v>0</v>
      </c>
      <c r="AG55" s="106" t="s">
        <v>77</v>
      </c>
      <c r="AH55" s="107">
        <f>AH54+AF56+AF55</f>
        <v>0</v>
      </c>
      <c r="AI55" s="351"/>
    </row>
    <row r="56" spans="1:41" ht="30" customHeight="1" x14ac:dyDescent="0.25">
      <c r="B56" s="341"/>
      <c r="C56" s="341"/>
      <c r="D56" s="341"/>
      <c r="E56" s="345"/>
      <c r="F56" s="51" t="s">
        <v>41</v>
      </c>
      <c r="G56" s="52"/>
      <c r="H56" s="347"/>
      <c r="I56" s="349"/>
      <c r="J56" s="53" t="s">
        <v>43</v>
      </c>
      <c r="K56" s="140" t="s">
        <v>339</v>
      </c>
      <c r="L56" s="55" t="s">
        <v>48</v>
      </c>
      <c r="M56" s="56"/>
      <c r="N56" s="354"/>
      <c r="O56" s="356"/>
      <c r="P56" s="95" t="s">
        <v>78</v>
      </c>
      <c r="Q56" s="87"/>
      <c r="R56" s="358"/>
      <c r="S56" s="360"/>
      <c r="T56" s="103" t="s">
        <v>45</v>
      </c>
      <c r="U56" s="369">
        <f>U54*U55</f>
        <v>0</v>
      </c>
      <c r="V56" s="370"/>
      <c r="W56" s="364"/>
      <c r="X56" s="366"/>
      <c r="Y56" s="59" t="s">
        <v>69</v>
      </c>
      <c r="Z56" s="84"/>
      <c r="AA56" s="57" t="s">
        <v>94</v>
      </c>
      <c r="AB56" s="58"/>
      <c r="AC56" s="368"/>
      <c r="AD56" s="356"/>
      <c r="AE56" s="95" t="s">
        <v>78</v>
      </c>
      <c r="AF56" s="101"/>
      <c r="AG56" s="105" t="s">
        <v>96</v>
      </c>
      <c r="AH56" s="108">
        <f>S55-AH55</f>
        <v>95535</v>
      </c>
      <c r="AI56" s="352"/>
    </row>
    <row r="57" spans="1:41" s="205" customFormat="1" ht="30" customHeight="1" x14ac:dyDescent="0.2">
      <c r="A57" s="10"/>
      <c r="B57" s="505" t="s">
        <v>100</v>
      </c>
      <c r="C57" s="505" t="s">
        <v>0</v>
      </c>
      <c r="D57" s="505" t="s">
        <v>80</v>
      </c>
      <c r="E57" s="506" t="s">
        <v>335</v>
      </c>
      <c r="F57" s="179" t="s">
        <v>39</v>
      </c>
      <c r="G57" s="180" t="s">
        <v>340</v>
      </c>
      <c r="H57" s="509"/>
      <c r="I57" s="510"/>
      <c r="J57" s="181" t="s">
        <v>39</v>
      </c>
      <c r="K57" s="182" t="s">
        <v>341</v>
      </c>
      <c r="L57" s="183" t="s">
        <v>91</v>
      </c>
      <c r="M57" s="184"/>
      <c r="N57" s="185" t="s">
        <v>49</v>
      </c>
      <c r="O57" s="251"/>
      <c r="P57" s="252" t="s">
        <v>75</v>
      </c>
      <c r="Q57" s="188"/>
      <c r="R57" s="189" t="s">
        <v>19</v>
      </c>
      <c r="S57" s="190">
        <f>SUM(Q58:Q59)/10</f>
        <v>0</v>
      </c>
      <c r="T57" s="191" t="s">
        <v>44</v>
      </c>
      <c r="U57" s="192"/>
      <c r="V57" s="193"/>
      <c r="W57" s="194" t="s">
        <v>47</v>
      </c>
      <c r="X57" s="195"/>
      <c r="Y57" s="196" t="s">
        <v>67</v>
      </c>
      <c r="Z57" s="253"/>
      <c r="AA57" s="198" t="s">
        <v>92</v>
      </c>
      <c r="AB57" s="199"/>
      <c r="AC57" s="200" t="s">
        <v>52</v>
      </c>
      <c r="AD57" s="201"/>
      <c r="AE57" s="219" t="s">
        <v>89</v>
      </c>
      <c r="AF57" s="188"/>
      <c r="AG57" s="189" t="s">
        <v>19</v>
      </c>
      <c r="AH57" s="190">
        <f>(AF58+AF59)/10</f>
        <v>0</v>
      </c>
      <c r="AI57" s="444"/>
      <c r="AK57" s="206"/>
      <c r="AL57" s="206"/>
      <c r="AM57" s="206"/>
      <c r="AN57" s="206"/>
      <c r="AO57" s="206"/>
    </row>
    <row r="58" spans="1:41" s="205" customFormat="1" ht="30" customHeight="1" x14ac:dyDescent="0.2">
      <c r="A58" s="10"/>
      <c r="B58" s="460"/>
      <c r="C58" s="460"/>
      <c r="D58" s="460"/>
      <c r="E58" s="507"/>
      <c r="F58" s="207" t="s">
        <v>40</v>
      </c>
      <c r="G58" s="208"/>
      <c r="H58" s="467"/>
      <c r="I58" s="469"/>
      <c r="J58" s="209" t="s">
        <v>42</v>
      </c>
      <c r="K58" s="210" t="s">
        <v>342</v>
      </c>
      <c r="L58" s="211" t="s">
        <v>92</v>
      </c>
      <c r="M58" s="212"/>
      <c r="N58" s="418" t="s">
        <v>50</v>
      </c>
      <c r="O58" s="420"/>
      <c r="P58" s="213" t="s">
        <v>76</v>
      </c>
      <c r="Q58" s="203">
        <f>Q57*H57</f>
        <v>0</v>
      </c>
      <c r="R58" s="422" t="s">
        <v>77</v>
      </c>
      <c r="S58" s="424">
        <f>S57+Q59+Q58</f>
        <v>0</v>
      </c>
      <c r="T58" s="214" t="s">
        <v>46</v>
      </c>
      <c r="U58" s="426"/>
      <c r="V58" s="427"/>
      <c r="W58" s="428" t="s">
        <v>51</v>
      </c>
      <c r="X58" s="430"/>
      <c r="Y58" s="215" t="s">
        <v>68</v>
      </c>
      <c r="Z58" s="216"/>
      <c r="AA58" s="217" t="s">
        <v>95</v>
      </c>
      <c r="AB58" s="218"/>
      <c r="AC58" s="432" t="s">
        <v>53</v>
      </c>
      <c r="AD58" s="420"/>
      <c r="AE58" s="219" t="s">
        <v>76</v>
      </c>
      <c r="AF58" s="220">
        <v>0</v>
      </c>
      <c r="AG58" s="221" t="s">
        <v>77</v>
      </c>
      <c r="AH58" s="222">
        <f>AH57+AF59+AF58</f>
        <v>0</v>
      </c>
      <c r="AI58" s="444"/>
      <c r="AK58" s="206"/>
      <c r="AL58" s="206"/>
      <c r="AM58" s="206"/>
      <c r="AN58" s="206"/>
      <c r="AO58" s="206"/>
    </row>
    <row r="59" spans="1:41" s="205" customFormat="1" ht="30" customHeight="1" x14ac:dyDescent="0.2">
      <c r="A59" s="10"/>
      <c r="B59" s="461"/>
      <c r="C59" s="461"/>
      <c r="D59" s="461"/>
      <c r="E59" s="508"/>
      <c r="F59" s="223" t="s">
        <v>41</v>
      </c>
      <c r="G59" s="224"/>
      <c r="H59" s="468"/>
      <c r="I59" s="470"/>
      <c r="J59" s="225" t="s">
        <v>43</v>
      </c>
      <c r="K59" s="258" t="s">
        <v>343</v>
      </c>
      <c r="L59" s="227" t="s">
        <v>48</v>
      </c>
      <c r="M59" s="228"/>
      <c r="N59" s="419"/>
      <c r="O59" s="421"/>
      <c r="P59" s="229" t="s">
        <v>78</v>
      </c>
      <c r="Q59" s="230"/>
      <c r="R59" s="423"/>
      <c r="S59" s="425"/>
      <c r="T59" s="231" t="s">
        <v>45</v>
      </c>
      <c r="U59" s="434">
        <f>U57*U58</f>
        <v>0</v>
      </c>
      <c r="V59" s="435"/>
      <c r="W59" s="429"/>
      <c r="X59" s="431"/>
      <c r="Y59" s="232" t="s">
        <v>69</v>
      </c>
      <c r="Z59" s="254" t="str">
        <f>_xlfn.DAYS(Z58+1,Z57) &amp; " day/s "</f>
        <v xml:space="preserve">1 day/s </v>
      </c>
      <c r="AA59" s="234" t="s">
        <v>94</v>
      </c>
      <c r="AB59" s="235"/>
      <c r="AC59" s="433"/>
      <c r="AD59" s="421"/>
      <c r="AE59" s="229" t="s">
        <v>78</v>
      </c>
      <c r="AF59" s="236"/>
      <c r="AG59" s="237" t="s">
        <v>96</v>
      </c>
      <c r="AH59" s="238">
        <f>S58-AH58</f>
        <v>0</v>
      </c>
      <c r="AI59" s="445"/>
      <c r="AK59" s="206"/>
      <c r="AL59" s="206"/>
      <c r="AM59" s="206"/>
      <c r="AN59" s="206"/>
      <c r="AO59" s="206"/>
    </row>
    <row r="60" spans="1:41" ht="29.45" customHeight="1" x14ac:dyDescent="0.2"/>
    <row r="61" spans="1:41" s="7" customFormat="1" ht="30" customHeight="1" x14ac:dyDescent="0.2">
      <c r="B61" s="500" t="s">
        <v>344</v>
      </c>
      <c r="C61" s="501"/>
      <c r="D61" s="501"/>
      <c r="E61" s="501"/>
      <c r="F61" s="501"/>
      <c r="G61" s="501"/>
      <c r="H61" s="501"/>
      <c r="I61" s="501"/>
      <c r="J61" s="501"/>
      <c r="K61" s="501"/>
      <c r="L61" s="501"/>
      <c r="M61" s="501"/>
      <c r="N61" s="501"/>
      <c r="O61" s="501"/>
      <c r="P61" s="501"/>
      <c r="Q61" s="501"/>
      <c r="R61" s="501"/>
      <c r="S61" s="501"/>
      <c r="T61" s="501"/>
      <c r="U61" s="501"/>
      <c r="V61" s="501"/>
      <c r="W61" s="501"/>
      <c r="X61" s="501"/>
      <c r="Y61" s="501"/>
      <c r="Z61" s="501"/>
      <c r="AA61" s="501"/>
      <c r="AB61" s="501"/>
      <c r="AC61" s="501"/>
      <c r="AD61" s="501"/>
      <c r="AE61" s="501"/>
      <c r="AF61" s="501"/>
      <c r="AG61" s="501"/>
      <c r="AH61" s="501"/>
      <c r="AI61" s="502"/>
      <c r="AJ61" s="10"/>
    </row>
    <row r="62" spans="1:41" ht="30" customHeight="1" x14ac:dyDescent="0.2">
      <c r="B62" s="496" t="s">
        <v>24</v>
      </c>
      <c r="C62" s="496" t="s">
        <v>0</v>
      </c>
      <c r="D62" s="496" t="s">
        <v>80</v>
      </c>
      <c r="E62" s="497" t="s">
        <v>345</v>
      </c>
      <c r="F62" s="25" t="s">
        <v>39</v>
      </c>
      <c r="G62" s="26"/>
      <c r="H62" s="498">
        <v>1</v>
      </c>
      <c r="I62" s="499"/>
      <c r="J62" s="27" t="s">
        <v>39</v>
      </c>
      <c r="K62" s="28" t="s">
        <v>346</v>
      </c>
      <c r="L62" s="32" t="s">
        <v>91</v>
      </c>
      <c r="M62" s="33"/>
      <c r="N62" s="34" t="s">
        <v>49</v>
      </c>
      <c r="O62" s="114"/>
      <c r="P62" s="115" t="s">
        <v>75</v>
      </c>
      <c r="Q62" s="85">
        <v>595.45000000000005</v>
      </c>
      <c r="R62" s="29" t="s">
        <v>19</v>
      </c>
      <c r="S62" s="88">
        <f>SUM(Q63:Q64)/10</f>
        <v>59.545000000000002</v>
      </c>
      <c r="T62" s="30" t="s">
        <v>44</v>
      </c>
      <c r="U62" s="31"/>
      <c r="V62" s="2"/>
      <c r="W62" s="35" t="s">
        <v>47</v>
      </c>
      <c r="X62" s="36"/>
      <c r="Y62" s="41" t="s">
        <v>67</v>
      </c>
      <c r="Z62" s="116"/>
      <c r="AA62" s="37" t="s">
        <v>92</v>
      </c>
      <c r="AB62" s="38"/>
      <c r="AC62" s="39" t="s">
        <v>52</v>
      </c>
      <c r="AD62" s="40"/>
      <c r="AE62" s="93" t="s">
        <v>89</v>
      </c>
      <c r="AF62" s="85"/>
      <c r="AG62" s="29" t="s">
        <v>19</v>
      </c>
      <c r="AH62" s="88">
        <f>(AF63+AF64)/10</f>
        <v>0</v>
      </c>
      <c r="AI62" s="351"/>
    </row>
    <row r="63" spans="1:41" ht="30" customHeight="1" x14ac:dyDescent="0.2">
      <c r="B63" s="340"/>
      <c r="C63" s="340"/>
      <c r="D63" s="340"/>
      <c r="E63" s="344"/>
      <c r="F63" s="42" t="s">
        <v>40</v>
      </c>
      <c r="G63" s="3"/>
      <c r="H63" s="346"/>
      <c r="I63" s="348"/>
      <c r="J63" s="43" t="s">
        <v>42</v>
      </c>
      <c r="K63" s="44" t="s">
        <v>347</v>
      </c>
      <c r="L63" s="45" t="s">
        <v>92</v>
      </c>
      <c r="M63" s="46"/>
      <c r="N63" s="353" t="s">
        <v>50</v>
      </c>
      <c r="O63" s="355"/>
      <c r="P63" s="94" t="s">
        <v>76</v>
      </c>
      <c r="Q63" s="86">
        <f>Q62*H62</f>
        <v>595.45000000000005</v>
      </c>
      <c r="R63" s="357" t="s">
        <v>77</v>
      </c>
      <c r="S63" s="359">
        <f>S62+Q64+Q63</f>
        <v>654.995</v>
      </c>
      <c r="T63" s="102" t="s">
        <v>46</v>
      </c>
      <c r="U63" s="361"/>
      <c r="V63" s="362"/>
      <c r="W63" s="363" t="s">
        <v>51</v>
      </c>
      <c r="X63" s="365"/>
      <c r="Y63" s="49" t="s">
        <v>68</v>
      </c>
      <c r="Z63" s="50"/>
      <c r="AA63" s="47" t="s">
        <v>95</v>
      </c>
      <c r="AB63" s="48"/>
      <c r="AC63" s="367" t="s">
        <v>53</v>
      </c>
      <c r="AD63" s="355"/>
      <c r="AE63" s="93" t="s">
        <v>76</v>
      </c>
      <c r="AF63" s="100">
        <v>0</v>
      </c>
      <c r="AG63" s="106" t="s">
        <v>77</v>
      </c>
      <c r="AH63" s="107">
        <f>AH62+AF64+AF63</f>
        <v>0</v>
      </c>
      <c r="AI63" s="351"/>
    </row>
    <row r="64" spans="1:41" ht="30" customHeight="1" x14ac:dyDescent="0.2">
      <c r="B64" s="341"/>
      <c r="C64" s="341"/>
      <c r="D64" s="341"/>
      <c r="E64" s="345"/>
      <c r="F64" s="51" t="s">
        <v>41</v>
      </c>
      <c r="G64" s="52"/>
      <c r="H64" s="347"/>
      <c r="I64" s="349"/>
      <c r="J64" s="53" t="s">
        <v>43</v>
      </c>
      <c r="K64" s="127" t="s">
        <v>348</v>
      </c>
      <c r="L64" s="55" t="s">
        <v>48</v>
      </c>
      <c r="M64" s="56"/>
      <c r="N64" s="354"/>
      <c r="O64" s="356"/>
      <c r="P64" s="95" t="s">
        <v>78</v>
      </c>
      <c r="Q64" s="87"/>
      <c r="R64" s="358"/>
      <c r="S64" s="360"/>
      <c r="T64" s="103" t="s">
        <v>45</v>
      </c>
      <c r="U64" s="369">
        <f>U62*U63</f>
        <v>0</v>
      </c>
      <c r="V64" s="370"/>
      <c r="W64" s="364"/>
      <c r="X64" s="366"/>
      <c r="Y64" s="59" t="s">
        <v>69</v>
      </c>
      <c r="Z64" s="84" t="str">
        <f>_xlfn.DAYS(Z63+1,Z62) &amp; " day/s "</f>
        <v xml:space="preserve">1 day/s </v>
      </c>
      <c r="AA64" s="57" t="s">
        <v>94</v>
      </c>
      <c r="AB64" s="58"/>
      <c r="AC64" s="368"/>
      <c r="AD64" s="356"/>
      <c r="AE64" s="95" t="s">
        <v>78</v>
      </c>
      <c r="AF64" s="101"/>
      <c r="AG64" s="105" t="s">
        <v>96</v>
      </c>
      <c r="AH64" s="108">
        <f>S63-AH63</f>
        <v>654.995</v>
      </c>
      <c r="AI64" s="352"/>
    </row>
    <row r="65" spans="2:36" ht="30" customHeight="1" x14ac:dyDescent="0.2">
      <c r="B65" s="496" t="s">
        <v>24</v>
      </c>
      <c r="C65" s="496" t="s">
        <v>0</v>
      </c>
      <c r="D65" s="496" t="s">
        <v>80</v>
      </c>
      <c r="E65" s="497" t="s">
        <v>349</v>
      </c>
      <c r="F65" s="25" t="s">
        <v>39</v>
      </c>
      <c r="G65" s="26"/>
      <c r="H65" s="498">
        <v>1</v>
      </c>
      <c r="I65" s="499"/>
      <c r="J65" s="27" t="s">
        <v>39</v>
      </c>
      <c r="K65" s="28" t="s">
        <v>346</v>
      </c>
      <c r="L65" s="32" t="s">
        <v>91</v>
      </c>
      <c r="M65" s="33"/>
      <c r="N65" s="34" t="s">
        <v>49</v>
      </c>
      <c r="O65" s="114"/>
      <c r="P65" s="115" t="s">
        <v>75</v>
      </c>
      <c r="Q65" s="85">
        <v>1381.818</v>
      </c>
      <c r="R65" s="29" t="s">
        <v>19</v>
      </c>
      <c r="S65" s="88">
        <f>SUM(Q66:Q67)/10</f>
        <v>138.18180000000001</v>
      </c>
      <c r="T65" s="30" t="s">
        <v>44</v>
      </c>
      <c r="U65" s="31"/>
      <c r="V65" s="2"/>
      <c r="W65" s="35" t="s">
        <v>47</v>
      </c>
      <c r="X65" s="36"/>
      <c r="Y65" s="41" t="s">
        <v>67</v>
      </c>
      <c r="Z65" s="116"/>
      <c r="AA65" s="37" t="s">
        <v>92</v>
      </c>
      <c r="AB65" s="38"/>
      <c r="AC65" s="39" t="s">
        <v>52</v>
      </c>
      <c r="AD65" s="40"/>
      <c r="AE65" s="93" t="s">
        <v>89</v>
      </c>
      <c r="AF65" s="85"/>
      <c r="AG65" s="29" t="s">
        <v>19</v>
      </c>
      <c r="AH65" s="88">
        <f>(AF66+AF67)/10</f>
        <v>0</v>
      </c>
      <c r="AI65" s="351"/>
    </row>
    <row r="66" spans="2:36" ht="30" customHeight="1" x14ac:dyDescent="0.2">
      <c r="B66" s="340"/>
      <c r="C66" s="340"/>
      <c r="D66" s="340"/>
      <c r="E66" s="344"/>
      <c r="F66" s="42" t="s">
        <v>40</v>
      </c>
      <c r="G66" s="3"/>
      <c r="H66" s="346"/>
      <c r="I66" s="348"/>
      <c r="J66" s="43" t="s">
        <v>42</v>
      </c>
      <c r="K66" s="44" t="s">
        <v>347</v>
      </c>
      <c r="L66" s="45" t="s">
        <v>92</v>
      </c>
      <c r="M66" s="46"/>
      <c r="N66" s="353" t="s">
        <v>50</v>
      </c>
      <c r="O66" s="355"/>
      <c r="P66" s="94" t="s">
        <v>76</v>
      </c>
      <c r="Q66" s="86">
        <f>Q65*H65</f>
        <v>1381.818</v>
      </c>
      <c r="R66" s="357" t="s">
        <v>77</v>
      </c>
      <c r="S66" s="359">
        <f>S65+Q67+Q66</f>
        <v>1519.9998000000001</v>
      </c>
      <c r="T66" s="102" t="s">
        <v>46</v>
      </c>
      <c r="U66" s="361"/>
      <c r="V66" s="362"/>
      <c r="W66" s="363" t="s">
        <v>51</v>
      </c>
      <c r="X66" s="365"/>
      <c r="Y66" s="49" t="s">
        <v>68</v>
      </c>
      <c r="Z66" s="50"/>
      <c r="AA66" s="47" t="s">
        <v>95</v>
      </c>
      <c r="AB66" s="48"/>
      <c r="AC66" s="367" t="s">
        <v>53</v>
      </c>
      <c r="AD66" s="355"/>
      <c r="AE66" s="93" t="s">
        <v>76</v>
      </c>
      <c r="AF66" s="100">
        <v>0</v>
      </c>
      <c r="AG66" s="106" t="s">
        <v>77</v>
      </c>
      <c r="AH66" s="107">
        <f>AH65+AF67+AF66</f>
        <v>0</v>
      </c>
      <c r="AI66" s="351"/>
    </row>
    <row r="67" spans="2:36" ht="30" customHeight="1" x14ac:dyDescent="0.2">
      <c r="B67" s="341"/>
      <c r="C67" s="341"/>
      <c r="D67" s="341"/>
      <c r="E67" s="345"/>
      <c r="F67" s="51" t="s">
        <v>41</v>
      </c>
      <c r="G67" s="52"/>
      <c r="H67" s="347"/>
      <c r="I67" s="349"/>
      <c r="J67" s="53" t="s">
        <v>43</v>
      </c>
      <c r="K67" s="127" t="s">
        <v>348</v>
      </c>
      <c r="L67" s="55" t="s">
        <v>48</v>
      </c>
      <c r="M67" s="56"/>
      <c r="N67" s="354"/>
      <c r="O67" s="356"/>
      <c r="P67" s="95" t="s">
        <v>78</v>
      </c>
      <c r="Q67" s="87"/>
      <c r="R67" s="358"/>
      <c r="S67" s="360"/>
      <c r="T67" s="103" t="s">
        <v>45</v>
      </c>
      <c r="U67" s="369">
        <f>U65*U66</f>
        <v>0</v>
      </c>
      <c r="V67" s="370"/>
      <c r="W67" s="364"/>
      <c r="X67" s="366"/>
      <c r="Y67" s="59" t="s">
        <v>69</v>
      </c>
      <c r="Z67" s="84" t="str">
        <f>_xlfn.DAYS(Z66+1,Z65) &amp; " day/s "</f>
        <v xml:space="preserve">1 day/s </v>
      </c>
      <c r="AA67" s="57" t="s">
        <v>94</v>
      </c>
      <c r="AB67" s="58"/>
      <c r="AC67" s="368"/>
      <c r="AD67" s="356"/>
      <c r="AE67" s="95" t="s">
        <v>78</v>
      </c>
      <c r="AF67" s="101"/>
      <c r="AG67" s="105" t="s">
        <v>96</v>
      </c>
      <c r="AH67" s="108">
        <f>S66-AH66</f>
        <v>1519.9998000000001</v>
      </c>
      <c r="AI67" s="352"/>
    </row>
    <row r="68" spans="2:36" ht="29.45" customHeight="1" x14ac:dyDescent="0.2"/>
    <row r="69" spans="2:36" s="7" customFormat="1" ht="30" customHeight="1" x14ac:dyDescent="0.2">
      <c r="B69" s="500" t="s">
        <v>391</v>
      </c>
      <c r="C69" s="503"/>
      <c r="D69" s="503"/>
      <c r="E69" s="503"/>
      <c r="F69" s="503"/>
      <c r="G69" s="503"/>
      <c r="H69" s="503"/>
      <c r="I69" s="503"/>
      <c r="J69" s="503"/>
      <c r="K69" s="503"/>
      <c r="L69" s="503"/>
      <c r="M69" s="503"/>
      <c r="N69" s="503"/>
      <c r="O69" s="503"/>
      <c r="P69" s="503"/>
      <c r="Q69" s="503"/>
      <c r="R69" s="503"/>
      <c r="S69" s="503"/>
      <c r="T69" s="503"/>
      <c r="U69" s="503"/>
      <c r="V69" s="503"/>
      <c r="W69" s="503"/>
      <c r="X69" s="503"/>
      <c r="Y69" s="503"/>
      <c r="Z69" s="503"/>
      <c r="AA69" s="503"/>
      <c r="AB69" s="503"/>
      <c r="AC69" s="503"/>
      <c r="AD69" s="503"/>
      <c r="AE69" s="503"/>
      <c r="AF69" s="503"/>
      <c r="AG69" s="503"/>
      <c r="AH69" s="503"/>
      <c r="AI69" s="504"/>
      <c r="AJ69" s="10"/>
    </row>
    <row r="70" spans="2:36" ht="30" customHeight="1" x14ac:dyDescent="0.2">
      <c r="B70" s="496" t="s">
        <v>34</v>
      </c>
      <c r="C70" s="496" t="s">
        <v>0</v>
      </c>
      <c r="D70" s="496" t="s">
        <v>20</v>
      </c>
      <c r="E70" s="496" t="s">
        <v>392</v>
      </c>
      <c r="F70" s="25" t="s">
        <v>39</v>
      </c>
      <c r="G70" s="26" t="s">
        <v>396</v>
      </c>
      <c r="H70" s="498">
        <v>26</v>
      </c>
      <c r="I70" s="499"/>
      <c r="J70" s="27" t="s">
        <v>39</v>
      </c>
      <c r="K70" s="28" t="s">
        <v>393</v>
      </c>
      <c r="L70" s="32" t="s">
        <v>91</v>
      </c>
      <c r="M70" s="33"/>
      <c r="N70" s="34" t="s">
        <v>49</v>
      </c>
      <c r="O70" s="114"/>
      <c r="P70" s="115" t="s">
        <v>75</v>
      </c>
      <c r="Q70" s="85"/>
      <c r="R70" s="29" t="s">
        <v>19</v>
      </c>
      <c r="S70" s="88">
        <f>SUM(Q71:Q72)/10</f>
        <v>341.63</v>
      </c>
      <c r="T70" s="30" t="s">
        <v>44</v>
      </c>
      <c r="U70" s="31"/>
      <c r="V70" s="2"/>
      <c r="W70" s="35" t="s">
        <v>47</v>
      </c>
      <c r="X70" s="36" t="s">
        <v>408</v>
      </c>
      <c r="Y70" s="41" t="s">
        <v>67</v>
      </c>
      <c r="Z70" s="116"/>
      <c r="AA70" s="37" t="s">
        <v>92</v>
      </c>
      <c r="AB70" s="38"/>
      <c r="AC70" s="39" t="s">
        <v>52</v>
      </c>
      <c r="AD70" s="40"/>
      <c r="AE70" s="93" t="s">
        <v>89</v>
      </c>
      <c r="AF70" s="85"/>
      <c r="AG70" s="29" t="s">
        <v>19</v>
      </c>
      <c r="AH70" s="88">
        <f>(AF71+AF72)/10</f>
        <v>0</v>
      </c>
      <c r="AI70" s="351"/>
    </row>
    <row r="71" spans="2:36" ht="30" customHeight="1" x14ac:dyDescent="0.2">
      <c r="B71" s="340"/>
      <c r="C71" s="340"/>
      <c r="D71" s="340"/>
      <c r="E71" s="344"/>
      <c r="F71" s="42" t="s">
        <v>40</v>
      </c>
      <c r="G71" s="3"/>
      <c r="H71" s="346"/>
      <c r="I71" s="348"/>
      <c r="J71" s="43" t="s">
        <v>42</v>
      </c>
      <c r="K71" s="28" t="s">
        <v>394</v>
      </c>
      <c r="L71" s="45" t="s">
        <v>92</v>
      </c>
      <c r="M71" s="46" t="s">
        <v>376</v>
      </c>
      <c r="N71" s="353" t="s">
        <v>50</v>
      </c>
      <c r="O71" s="355" t="s">
        <v>397</v>
      </c>
      <c r="P71" s="94" t="s">
        <v>76</v>
      </c>
      <c r="Q71" s="86">
        <v>3416.3</v>
      </c>
      <c r="R71" s="357" t="s">
        <v>77</v>
      </c>
      <c r="S71" s="359">
        <f>S70+Q72+Q71</f>
        <v>3757.9300000000003</v>
      </c>
      <c r="T71" s="102" t="s">
        <v>46</v>
      </c>
      <c r="U71" s="361"/>
      <c r="V71" s="362"/>
      <c r="W71" s="363" t="s">
        <v>51</v>
      </c>
      <c r="X71" s="365">
        <v>2268</v>
      </c>
      <c r="Y71" s="49" t="s">
        <v>68</v>
      </c>
      <c r="Z71" s="50"/>
      <c r="AA71" s="47" t="s">
        <v>95</v>
      </c>
      <c r="AB71" s="48"/>
      <c r="AC71" s="367" t="s">
        <v>53</v>
      </c>
      <c r="AD71" s="355"/>
      <c r="AE71" s="93" t="s">
        <v>76</v>
      </c>
      <c r="AF71" s="100">
        <v>0</v>
      </c>
      <c r="AG71" s="106" t="s">
        <v>77</v>
      </c>
      <c r="AH71" s="107">
        <f>AH70+AF72+AF71</f>
        <v>0</v>
      </c>
      <c r="AI71" s="351"/>
    </row>
    <row r="72" spans="2:36" ht="30" customHeight="1" x14ac:dyDescent="0.2">
      <c r="B72" s="341"/>
      <c r="C72" s="341"/>
      <c r="D72" s="341"/>
      <c r="E72" s="345"/>
      <c r="F72" s="51" t="s">
        <v>41</v>
      </c>
      <c r="G72" s="52"/>
      <c r="H72" s="347"/>
      <c r="I72" s="349"/>
      <c r="J72" s="53" t="s">
        <v>43</v>
      </c>
      <c r="K72" s="127" t="s">
        <v>395</v>
      </c>
      <c r="L72" s="55" t="s">
        <v>48</v>
      </c>
      <c r="M72" s="56"/>
      <c r="N72" s="354"/>
      <c r="O72" s="356"/>
      <c r="P72" s="95" t="s">
        <v>78</v>
      </c>
      <c r="Q72" s="87"/>
      <c r="R72" s="358"/>
      <c r="S72" s="360"/>
      <c r="T72" s="103" t="s">
        <v>45</v>
      </c>
      <c r="U72" s="369">
        <f>U70*U71</f>
        <v>0</v>
      </c>
      <c r="V72" s="370"/>
      <c r="W72" s="364"/>
      <c r="X72" s="366"/>
      <c r="Y72" s="59" t="s">
        <v>69</v>
      </c>
      <c r="Z72" s="84" t="str">
        <f>_xlfn.DAYS(Z71+1,Z70) &amp; " day/s "</f>
        <v xml:space="preserve">1 day/s </v>
      </c>
      <c r="AA72" s="57" t="s">
        <v>94</v>
      </c>
      <c r="AB72" s="58"/>
      <c r="AC72" s="368"/>
      <c r="AD72" s="356"/>
      <c r="AE72" s="95" t="s">
        <v>78</v>
      </c>
      <c r="AF72" s="101"/>
      <c r="AG72" s="105" t="s">
        <v>96</v>
      </c>
      <c r="AH72" s="108">
        <f>S71-AH71</f>
        <v>3757.9300000000003</v>
      </c>
      <c r="AI72" s="352"/>
    </row>
    <row r="73" spans="2:36" ht="29.45" customHeight="1" x14ac:dyDescent="0.2"/>
    <row r="74" spans="2:36" ht="29.45" customHeight="1" x14ac:dyDescent="0.2"/>
    <row r="75" spans="2:36" ht="29.45" customHeight="1" x14ac:dyDescent="0.2"/>
    <row r="76" spans="2:36" ht="29.45" customHeight="1" x14ac:dyDescent="0.2"/>
    <row r="77" spans="2:36" ht="29.45" customHeight="1" x14ac:dyDescent="0.2"/>
    <row r="78" spans="2:36" ht="29.45" customHeight="1" x14ac:dyDescent="0.2"/>
    <row r="79" spans="2:36" ht="29.45" customHeight="1" x14ac:dyDescent="0.2"/>
    <row r="80" spans="2:36" ht="29.45" customHeight="1" x14ac:dyDescent="0.2"/>
    <row r="81" ht="29.45" customHeight="1" x14ac:dyDescent="0.2"/>
    <row r="82" ht="29.45" customHeight="1" x14ac:dyDescent="0.2"/>
    <row r="83" ht="29.45" customHeight="1" x14ac:dyDescent="0.2"/>
    <row r="84" ht="29.45" customHeight="1" x14ac:dyDescent="0.2"/>
    <row r="85" ht="29.45" customHeight="1" x14ac:dyDescent="0.2"/>
    <row r="86" ht="29.45" customHeight="1" x14ac:dyDescent="0.2"/>
    <row r="87" ht="29.45" customHeight="1" x14ac:dyDescent="0.2"/>
    <row r="88" ht="29.45" customHeight="1" x14ac:dyDescent="0.2"/>
    <row r="89" ht="29.45" customHeight="1" x14ac:dyDescent="0.2"/>
    <row r="90" ht="29.45" customHeight="1" x14ac:dyDescent="0.2"/>
    <row r="91" ht="29.45" customHeight="1" x14ac:dyDescent="0.2"/>
    <row r="92" ht="29.45" customHeight="1" x14ac:dyDescent="0.2"/>
    <row r="93" ht="29.45" customHeight="1" x14ac:dyDescent="0.2"/>
    <row r="94" ht="29.45" customHeight="1" x14ac:dyDescent="0.2"/>
    <row r="95" ht="29.45" customHeight="1" x14ac:dyDescent="0.2"/>
    <row r="96" ht="29.45" customHeight="1" x14ac:dyDescent="0.2"/>
    <row r="97" ht="29.45" customHeight="1" x14ac:dyDescent="0.2"/>
    <row r="98" ht="29.45" customHeight="1" x14ac:dyDescent="0.2"/>
    <row r="99" ht="29.45" customHeight="1" x14ac:dyDescent="0.2"/>
    <row r="100" ht="29.45" customHeight="1" x14ac:dyDescent="0.2"/>
    <row r="101" ht="29.45" customHeight="1" x14ac:dyDescent="0.2"/>
    <row r="102" ht="29.45" customHeight="1" x14ac:dyDescent="0.2"/>
    <row r="103" ht="29.45" customHeight="1" x14ac:dyDescent="0.2"/>
    <row r="104" ht="29.45" customHeight="1" x14ac:dyDescent="0.2"/>
    <row r="105" ht="29.45" customHeight="1" x14ac:dyDescent="0.2"/>
    <row r="106" ht="29.45" customHeight="1" x14ac:dyDescent="0.2"/>
    <row r="107" ht="29.45" customHeight="1" x14ac:dyDescent="0.2"/>
    <row r="108" ht="29.45" customHeight="1" x14ac:dyDescent="0.2"/>
  </sheetData>
  <dataConsolidate/>
  <mergeCells count="282">
    <mergeCell ref="AI27:AI29"/>
    <mergeCell ref="N28:N29"/>
    <mergeCell ref="O28:O29"/>
    <mergeCell ref="R28:R29"/>
    <mergeCell ref="S28:S29"/>
    <mergeCell ref="U28:V28"/>
    <mergeCell ref="W28:W29"/>
    <mergeCell ref="X28:X29"/>
    <mergeCell ref="AC28:AC29"/>
    <mergeCell ref="AD28:AD29"/>
    <mergeCell ref="U29:V29"/>
    <mergeCell ref="B65:B67"/>
    <mergeCell ref="C65:C67"/>
    <mergeCell ref="D65:D67"/>
    <mergeCell ref="E65:E67"/>
    <mergeCell ref="H65:H67"/>
    <mergeCell ref="I65:I67"/>
    <mergeCell ref="AI65:AI67"/>
    <mergeCell ref="N66:N67"/>
    <mergeCell ref="O66:O67"/>
    <mergeCell ref="R66:R67"/>
    <mergeCell ref="S66:S67"/>
    <mergeCell ref="U66:V66"/>
    <mergeCell ref="W66:W67"/>
    <mergeCell ref="X66:X67"/>
    <mergeCell ref="AC66:AC67"/>
    <mergeCell ref="AD66:AD67"/>
    <mergeCell ref="U67:V67"/>
    <mergeCell ref="B61:AI61"/>
    <mergeCell ref="B62:B64"/>
    <mergeCell ref="C62:C64"/>
    <mergeCell ref="D62:D64"/>
    <mergeCell ref="E62:E64"/>
    <mergeCell ref="H62:H64"/>
    <mergeCell ref="I62:I64"/>
    <mergeCell ref="AI62:AI64"/>
    <mergeCell ref="N63:N64"/>
    <mergeCell ref="O63:O64"/>
    <mergeCell ref="R63:R64"/>
    <mergeCell ref="S63:S64"/>
    <mergeCell ref="U63:V63"/>
    <mergeCell ref="W63:W64"/>
    <mergeCell ref="X63:X64"/>
    <mergeCell ref="AC63:AC64"/>
    <mergeCell ref="AD63:AD64"/>
    <mergeCell ref="U64:V64"/>
    <mergeCell ref="C15:C17"/>
    <mergeCell ref="D15:D17"/>
    <mergeCell ref="E15:E17"/>
    <mergeCell ref="I15:I17"/>
    <mergeCell ref="O16:O17"/>
    <mergeCell ref="S16:S17"/>
    <mergeCell ref="X16:X17"/>
    <mergeCell ref="H15:H17"/>
    <mergeCell ref="N16:N17"/>
    <mergeCell ref="B2:D8"/>
    <mergeCell ref="E4:G6"/>
    <mergeCell ref="T11:V11"/>
    <mergeCell ref="W11:X11"/>
    <mergeCell ref="Y11:Z11"/>
    <mergeCell ref="L11:O11"/>
    <mergeCell ref="P11:S11"/>
    <mergeCell ref="L10:S10"/>
    <mergeCell ref="T10:Z10"/>
    <mergeCell ref="B14:AI14"/>
    <mergeCell ref="B13:AI13"/>
    <mergeCell ref="F10:G11"/>
    <mergeCell ref="E10:E11"/>
    <mergeCell ref="B10:D10"/>
    <mergeCell ref="AI10:AI11"/>
    <mergeCell ref="AA10:AH10"/>
    <mergeCell ref="I10:I11"/>
    <mergeCell ref="H10:H11"/>
    <mergeCell ref="J10:K11"/>
    <mergeCell ref="AA11:AD11"/>
    <mergeCell ref="AE11:AH11"/>
    <mergeCell ref="AI15:AI17"/>
    <mergeCell ref="R16:R17"/>
    <mergeCell ref="U16:V16"/>
    <mergeCell ref="AC16:AC17"/>
    <mergeCell ref="U17:V17"/>
    <mergeCell ref="W16:W17"/>
    <mergeCell ref="AD16:AD17"/>
    <mergeCell ref="B20:AI20"/>
    <mergeCell ref="B21:B23"/>
    <mergeCell ref="C21:C23"/>
    <mergeCell ref="D21:D23"/>
    <mergeCell ref="E21:E23"/>
    <mergeCell ref="H21:H23"/>
    <mergeCell ref="I21:I23"/>
    <mergeCell ref="AI21:AI23"/>
    <mergeCell ref="N22:N23"/>
    <mergeCell ref="O22:O23"/>
    <mergeCell ref="R22:R23"/>
    <mergeCell ref="S22:S23"/>
    <mergeCell ref="U22:V22"/>
    <mergeCell ref="W22:W23"/>
    <mergeCell ref="X22:X23"/>
    <mergeCell ref="AC22:AC23"/>
    <mergeCell ref="B15:B17"/>
    <mergeCell ref="W33:W34"/>
    <mergeCell ref="X33:X34"/>
    <mergeCell ref="AC25:AC26"/>
    <mergeCell ref="AD25:AD26"/>
    <mergeCell ref="U26:V26"/>
    <mergeCell ref="AD22:AD23"/>
    <mergeCell ref="U23:V23"/>
    <mergeCell ref="B24:B26"/>
    <mergeCell ref="C24:C26"/>
    <mergeCell ref="D24:D26"/>
    <mergeCell ref="E24:E26"/>
    <mergeCell ref="H24:H26"/>
    <mergeCell ref="I24:I26"/>
    <mergeCell ref="B27:B29"/>
    <mergeCell ref="C27:C29"/>
    <mergeCell ref="D27:D29"/>
    <mergeCell ref="E27:E29"/>
    <mergeCell ref="H27:H29"/>
    <mergeCell ref="I27:I29"/>
    <mergeCell ref="AI24:AI26"/>
    <mergeCell ref="N25:N26"/>
    <mergeCell ref="O25:O26"/>
    <mergeCell ref="R25:R26"/>
    <mergeCell ref="S25:S26"/>
    <mergeCell ref="U25:V25"/>
    <mergeCell ref="W25:W26"/>
    <mergeCell ref="X25:X26"/>
    <mergeCell ref="AC33:AC34"/>
    <mergeCell ref="AD33:AD34"/>
    <mergeCell ref="U34:V34"/>
    <mergeCell ref="B31:AI31"/>
    <mergeCell ref="B32:B34"/>
    <mergeCell ref="C32:C34"/>
    <mergeCell ref="D32:D34"/>
    <mergeCell ref="E32:E34"/>
    <mergeCell ref="H32:H34"/>
    <mergeCell ref="I32:I34"/>
    <mergeCell ref="AI32:AI34"/>
    <mergeCell ref="N33:N34"/>
    <mergeCell ref="O33:O34"/>
    <mergeCell ref="R33:R34"/>
    <mergeCell ref="S33:S34"/>
    <mergeCell ref="U33:V33"/>
    <mergeCell ref="B35:B37"/>
    <mergeCell ref="C35:C37"/>
    <mergeCell ref="D35:D37"/>
    <mergeCell ref="E35:E37"/>
    <mergeCell ref="H35:H37"/>
    <mergeCell ref="I35:I37"/>
    <mergeCell ref="AI35:AI37"/>
    <mergeCell ref="N36:N37"/>
    <mergeCell ref="O36:O37"/>
    <mergeCell ref="R36:R37"/>
    <mergeCell ref="S36:S37"/>
    <mergeCell ref="U36:V36"/>
    <mergeCell ref="W36:W37"/>
    <mergeCell ref="X36:X37"/>
    <mergeCell ref="AC36:AC37"/>
    <mergeCell ref="AD36:AD37"/>
    <mergeCell ref="U37:V37"/>
    <mergeCell ref="AD49:AD50"/>
    <mergeCell ref="U50:V50"/>
    <mergeCell ref="B51:B53"/>
    <mergeCell ref="C51:C53"/>
    <mergeCell ref="D51:D53"/>
    <mergeCell ref="E51:E53"/>
    <mergeCell ref="H51:H53"/>
    <mergeCell ref="I51:I53"/>
    <mergeCell ref="B47:AI47"/>
    <mergeCell ref="B48:B50"/>
    <mergeCell ref="C48:C50"/>
    <mergeCell ref="D48:D50"/>
    <mergeCell ref="E48:E50"/>
    <mergeCell ref="H48:H50"/>
    <mergeCell ref="I48:I50"/>
    <mergeCell ref="AI48:AI50"/>
    <mergeCell ref="N49:N50"/>
    <mergeCell ref="O49:O50"/>
    <mergeCell ref="R49:R50"/>
    <mergeCell ref="S49:S50"/>
    <mergeCell ref="U49:V49"/>
    <mergeCell ref="W49:W50"/>
    <mergeCell ref="X49:X50"/>
    <mergeCell ref="AC49:AC50"/>
    <mergeCell ref="AI51:AI53"/>
    <mergeCell ref="N52:N53"/>
    <mergeCell ref="O52:O53"/>
    <mergeCell ref="R52:R53"/>
    <mergeCell ref="S52:S53"/>
    <mergeCell ref="U52:V52"/>
    <mergeCell ref="W52:W53"/>
    <mergeCell ref="X52:X53"/>
    <mergeCell ref="AC52:AC53"/>
    <mergeCell ref="AD52:AD53"/>
    <mergeCell ref="U53:V53"/>
    <mergeCell ref="U55:V55"/>
    <mergeCell ref="W55:W56"/>
    <mergeCell ref="X55:X56"/>
    <mergeCell ref="AC55:AC56"/>
    <mergeCell ref="AD55:AD56"/>
    <mergeCell ref="U56:V56"/>
    <mergeCell ref="AI54:AI56"/>
    <mergeCell ref="H54:H56"/>
    <mergeCell ref="I54:I56"/>
    <mergeCell ref="B57:B59"/>
    <mergeCell ref="C57:C59"/>
    <mergeCell ref="D57:D59"/>
    <mergeCell ref="E57:E59"/>
    <mergeCell ref="H57:H59"/>
    <mergeCell ref="N55:N56"/>
    <mergeCell ref="O55:O56"/>
    <mergeCell ref="R55:R56"/>
    <mergeCell ref="S55:S56"/>
    <mergeCell ref="B54:B56"/>
    <mergeCell ref="C54:C56"/>
    <mergeCell ref="D54:D56"/>
    <mergeCell ref="E54:E56"/>
    <mergeCell ref="I57:I59"/>
    <mergeCell ref="AI57:AI59"/>
    <mergeCell ref="N58:N59"/>
    <mergeCell ref="O58:O59"/>
    <mergeCell ref="R58:R59"/>
    <mergeCell ref="S58:S59"/>
    <mergeCell ref="U58:V58"/>
    <mergeCell ref="W58:W59"/>
    <mergeCell ref="X58:X59"/>
    <mergeCell ref="AC58:AC59"/>
    <mergeCell ref="AD58:AD59"/>
    <mergeCell ref="U59:V59"/>
    <mergeCell ref="B69:AI69"/>
    <mergeCell ref="B70:B72"/>
    <mergeCell ref="C70:C72"/>
    <mergeCell ref="D70:D72"/>
    <mergeCell ref="E70:E72"/>
    <mergeCell ref="H70:H72"/>
    <mergeCell ref="I70:I72"/>
    <mergeCell ref="AI70:AI72"/>
    <mergeCell ref="N71:N72"/>
    <mergeCell ref="O71:O72"/>
    <mergeCell ref="R71:R72"/>
    <mergeCell ref="S71:S72"/>
    <mergeCell ref="U71:V71"/>
    <mergeCell ref="W71:W72"/>
    <mergeCell ref="X71:X72"/>
    <mergeCell ref="AC71:AC72"/>
    <mergeCell ref="AD71:AD72"/>
    <mergeCell ref="U72:V72"/>
    <mergeCell ref="B42:AI42"/>
    <mergeCell ref="B43:B45"/>
    <mergeCell ref="C43:C45"/>
    <mergeCell ref="D43:D45"/>
    <mergeCell ref="E43:E45"/>
    <mergeCell ref="H43:H45"/>
    <mergeCell ref="I43:I45"/>
    <mergeCell ref="AI43:AI45"/>
    <mergeCell ref="N44:N45"/>
    <mergeCell ref="O44:O45"/>
    <mergeCell ref="R44:R45"/>
    <mergeCell ref="S44:S45"/>
    <mergeCell ref="U44:V44"/>
    <mergeCell ref="W44:W45"/>
    <mergeCell ref="X44:X45"/>
    <mergeCell ref="AC44:AC45"/>
    <mergeCell ref="AD44:AD45"/>
    <mergeCell ref="U45:V45"/>
    <mergeCell ref="B38:B40"/>
    <mergeCell ref="C38:C40"/>
    <mergeCell ref="D38:D40"/>
    <mergeCell ref="E38:E40"/>
    <mergeCell ref="H38:H40"/>
    <mergeCell ref="I38:I40"/>
    <mergeCell ref="AI38:AI40"/>
    <mergeCell ref="N39:N40"/>
    <mergeCell ref="O39:O40"/>
    <mergeCell ref="R39:R40"/>
    <mergeCell ref="S39:S40"/>
    <mergeCell ref="U39:V39"/>
    <mergeCell ref="W39:W40"/>
    <mergeCell ref="X39:X40"/>
    <mergeCell ref="AC39:AC40"/>
    <mergeCell ref="AD39:AD40"/>
    <mergeCell ref="U40:V40"/>
  </mergeCells>
  <conditionalFormatting sqref="B15">
    <cfRule type="containsText" dxfId="411" priority="381" operator="containsText" text="ACCEPTED">
      <formula>NOT(ISERROR(SEARCH("ACCEPTED",B15)))</formula>
    </cfRule>
    <cfRule type="containsText" dxfId="410" priority="382" operator="containsText" text="RECEIVED">
      <formula>NOT(ISERROR(SEARCH("RECEIVED",B15)))</formula>
    </cfRule>
    <cfRule type="containsText" dxfId="409" priority="383" operator="containsText" text="REJECTED TO QUOTE">
      <formula>NOT(ISERROR(SEARCH("REJECTED TO QUOTE",B15)))</formula>
    </cfRule>
    <cfRule type="containsText" dxfId="408" priority="384" operator="containsText" text="NO RESPONSE">
      <formula>NOT(ISERROR(SEARCH("NO RESPONSE",B15)))</formula>
    </cfRule>
    <cfRule type="containsText" dxfId="407" priority="385" operator="containsText" text="AWAITING RESPONSE">
      <formula>NOT(ISERROR(SEARCH("AWAITING RESPONSE",B15)))</formula>
    </cfRule>
    <cfRule type="containsText" dxfId="406" priority="386" operator="containsText" text="UNSENT">
      <formula>NOT(ISERROR(SEARCH("UNSENT",B15)))</formula>
    </cfRule>
  </conditionalFormatting>
  <conditionalFormatting sqref="C15">
    <cfRule type="containsText" dxfId="405" priority="387" operator="containsText" text="PAID">
      <formula>NOT(ISERROR(SEARCH("PAID",C15)))</formula>
    </cfRule>
    <cfRule type="containsText" dxfId="404" priority="389" operator="containsText" text="RECEIVED">
      <formula>NOT(ISERROR(SEARCH("RECEIVED",C15)))</formula>
    </cfRule>
    <cfRule type="containsText" dxfId="403" priority="391" operator="containsText" text="IN PROGRESS">
      <formula>NOT(ISERROR(SEARCH("IN PROGRESS",C15)))</formula>
    </cfRule>
  </conditionalFormatting>
  <conditionalFormatting sqref="C15:C17">
    <cfRule type="containsText" dxfId="402" priority="321" operator="containsText" text="PARTIALLY PAID">
      <formula>NOT(ISERROR(SEARCH("PARTIALLY PAID",C15)))</formula>
    </cfRule>
    <cfRule type="containsText" dxfId="401" priority="322" operator="containsText" text="NOT RECEIVED">
      <formula>NOT(ISERROR(SEARCH("NOT RECEIVED",C15)))</formula>
    </cfRule>
  </conditionalFormatting>
  <conditionalFormatting sqref="D15:D17">
    <cfRule type="containsText" dxfId="400" priority="340" operator="containsText" text="NOT CONTRACTED">
      <formula>NOT(ISERROR(SEARCH("NOT CONTRACTED",D15)))</formula>
    </cfRule>
    <cfRule type="containsText" dxfId="399" priority="341" operator="containsText" text="CONTRACTED">
      <formula>NOT(ISERROR(SEARCH("CONTRACTED",D15)))</formula>
    </cfRule>
    <cfRule type="containsText" dxfId="398" priority="361" operator="containsText" text="COMPLETED">
      <formula>NOT(ISERROR(SEARCH("COMPLETED",D15)))</formula>
    </cfRule>
    <cfRule type="containsText" dxfId="397" priority="362" operator="containsText" text="ON-HOLD">
      <formula>NOT(ISERROR(SEARCH("ON-HOLD",D15)))</formula>
    </cfRule>
    <cfRule type="containsText" dxfId="396" priority="364" operator="containsText" text="ACTIVE">
      <formula>NOT(ISERROR(SEARCH("ACTIVE",D15)))</formula>
    </cfRule>
  </conditionalFormatting>
  <conditionalFormatting sqref="AH17">
    <cfRule type="cellIs" dxfId="395" priority="284" operator="equal">
      <formula>0</formula>
    </cfRule>
    <cfRule type="cellIs" dxfId="394" priority="285" operator="lessThan">
      <formula>0</formula>
    </cfRule>
    <cfRule type="cellIs" dxfId="393" priority="286" operator="greaterThan">
      <formula>0</formula>
    </cfRule>
  </conditionalFormatting>
  <conditionalFormatting sqref="B21">
    <cfRule type="containsText" dxfId="392" priority="256" operator="containsText" text="ACCEPTED">
      <formula>NOT(ISERROR(SEARCH("ACCEPTED",B21)))</formula>
    </cfRule>
    <cfRule type="containsText" dxfId="391" priority="257" operator="containsText" text="RECEIVED">
      <formula>NOT(ISERROR(SEARCH("RECEIVED",B21)))</formula>
    </cfRule>
    <cfRule type="containsText" dxfId="390" priority="258" operator="containsText" text="REJECTED TO QUOTE">
      <formula>NOT(ISERROR(SEARCH("REJECTED TO QUOTE",B21)))</formula>
    </cfRule>
    <cfRule type="containsText" dxfId="389" priority="259" operator="containsText" text="NO RESPONSE">
      <formula>NOT(ISERROR(SEARCH("NO RESPONSE",B21)))</formula>
    </cfRule>
    <cfRule type="containsText" dxfId="388" priority="260" operator="containsText" text="AWAITING RESPONSE">
      <formula>NOT(ISERROR(SEARCH("AWAITING RESPONSE",B21)))</formula>
    </cfRule>
    <cfRule type="containsText" dxfId="387" priority="261" operator="containsText" text="UNSENT">
      <formula>NOT(ISERROR(SEARCH("UNSENT",B21)))</formula>
    </cfRule>
  </conditionalFormatting>
  <conditionalFormatting sqref="C21">
    <cfRule type="containsText" dxfId="386" priority="262" operator="containsText" text="PAID">
      <formula>NOT(ISERROR(SEARCH("PAID",C21)))</formula>
    </cfRule>
    <cfRule type="containsText" dxfId="385" priority="263" operator="containsText" text="RECEIVED">
      <formula>NOT(ISERROR(SEARCH("RECEIVED",C21)))</formula>
    </cfRule>
    <cfRule type="containsText" dxfId="384" priority="264" operator="containsText" text="IN PROGRESS">
      <formula>NOT(ISERROR(SEARCH("IN PROGRESS",C21)))</formula>
    </cfRule>
  </conditionalFormatting>
  <conditionalFormatting sqref="C21:C23">
    <cfRule type="containsText" dxfId="383" priority="249" operator="containsText" text="PARTIALLY PAID">
      <formula>NOT(ISERROR(SEARCH("PARTIALLY PAID",C21)))</formula>
    </cfRule>
    <cfRule type="containsText" dxfId="382" priority="250" operator="containsText" text="NOT RECEIVED">
      <formula>NOT(ISERROR(SEARCH("NOT RECEIVED",C21)))</formula>
    </cfRule>
  </conditionalFormatting>
  <conditionalFormatting sqref="D21:D23">
    <cfRule type="containsText" dxfId="381" priority="251" operator="containsText" text="NOT CONTRACTED">
      <formula>NOT(ISERROR(SEARCH("NOT CONTRACTED",D21)))</formula>
    </cfRule>
    <cfRule type="containsText" dxfId="380" priority="252" operator="containsText" text="CONTRACTED">
      <formula>NOT(ISERROR(SEARCH("CONTRACTED",D21)))</formula>
    </cfRule>
    <cfRule type="containsText" dxfId="379" priority="253" operator="containsText" text="COMPLETED">
      <formula>NOT(ISERROR(SEARCH("COMPLETED",D21)))</formula>
    </cfRule>
    <cfRule type="containsText" dxfId="378" priority="254" operator="containsText" text="ON-HOLD">
      <formula>NOT(ISERROR(SEARCH("ON-HOLD",D21)))</formula>
    </cfRule>
    <cfRule type="containsText" dxfId="377" priority="255" operator="containsText" text="ACTIVE">
      <formula>NOT(ISERROR(SEARCH("ACTIVE",D21)))</formula>
    </cfRule>
  </conditionalFormatting>
  <conditionalFormatting sqref="AH23">
    <cfRule type="cellIs" dxfId="376" priority="246" operator="equal">
      <formula>0</formula>
    </cfRule>
    <cfRule type="cellIs" dxfId="375" priority="247" operator="lessThan">
      <formula>0</formula>
    </cfRule>
    <cfRule type="cellIs" dxfId="374" priority="248" operator="greaterThan">
      <formula>0</formula>
    </cfRule>
  </conditionalFormatting>
  <conditionalFormatting sqref="B24">
    <cfRule type="containsText" dxfId="373" priority="237" operator="containsText" text="ACCEPTED">
      <formula>NOT(ISERROR(SEARCH("ACCEPTED",B24)))</formula>
    </cfRule>
    <cfRule type="containsText" dxfId="372" priority="238" operator="containsText" text="RECEIVED">
      <formula>NOT(ISERROR(SEARCH("RECEIVED",B24)))</formula>
    </cfRule>
    <cfRule type="containsText" dxfId="371" priority="239" operator="containsText" text="REJECTED TO QUOTE">
      <formula>NOT(ISERROR(SEARCH("REJECTED TO QUOTE",B24)))</formula>
    </cfRule>
    <cfRule type="containsText" dxfId="370" priority="240" operator="containsText" text="NO RESPONSE">
      <formula>NOT(ISERROR(SEARCH("NO RESPONSE",B24)))</formula>
    </cfRule>
    <cfRule type="containsText" dxfId="369" priority="241" operator="containsText" text="AWAITING RESPONSE">
      <formula>NOT(ISERROR(SEARCH("AWAITING RESPONSE",B24)))</formula>
    </cfRule>
    <cfRule type="containsText" dxfId="368" priority="242" operator="containsText" text="UNSENT">
      <formula>NOT(ISERROR(SEARCH("UNSENT",B24)))</formula>
    </cfRule>
  </conditionalFormatting>
  <conditionalFormatting sqref="C24">
    <cfRule type="containsText" dxfId="367" priority="243" operator="containsText" text="PAID">
      <formula>NOT(ISERROR(SEARCH("PAID",C24)))</formula>
    </cfRule>
    <cfRule type="containsText" dxfId="366" priority="244" operator="containsText" text="RECEIVED">
      <formula>NOT(ISERROR(SEARCH("RECEIVED",C24)))</formula>
    </cfRule>
    <cfRule type="containsText" dxfId="365" priority="245" operator="containsText" text="IN PROGRESS">
      <formula>NOT(ISERROR(SEARCH("IN PROGRESS",C24)))</formula>
    </cfRule>
  </conditionalFormatting>
  <conditionalFormatting sqref="C24:C26">
    <cfRule type="containsText" dxfId="364" priority="230" operator="containsText" text="PARTIALLY PAID">
      <formula>NOT(ISERROR(SEARCH("PARTIALLY PAID",C24)))</formula>
    </cfRule>
    <cfRule type="containsText" dxfId="363" priority="231" operator="containsText" text="NOT RECEIVED">
      <formula>NOT(ISERROR(SEARCH("NOT RECEIVED",C24)))</formula>
    </cfRule>
  </conditionalFormatting>
  <conditionalFormatting sqref="D24:D26">
    <cfRule type="containsText" dxfId="362" priority="232" operator="containsText" text="NOT CONTRACTED">
      <formula>NOT(ISERROR(SEARCH("NOT CONTRACTED",D24)))</formula>
    </cfRule>
    <cfRule type="containsText" dxfId="361" priority="233" operator="containsText" text="CONTRACTED">
      <formula>NOT(ISERROR(SEARCH("CONTRACTED",D24)))</formula>
    </cfRule>
    <cfRule type="containsText" dxfId="360" priority="234" operator="containsText" text="COMPLETED">
      <formula>NOT(ISERROR(SEARCH("COMPLETED",D24)))</formula>
    </cfRule>
    <cfRule type="containsText" dxfId="359" priority="235" operator="containsText" text="ON-HOLD">
      <formula>NOT(ISERROR(SEARCH("ON-HOLD",D24)))</formula>
    </cfRule>
    <cfRule type="containsText" dxfId="358" priority="236" operator="containsText" text="ACTIVE">
      <formula>NOT(ISERROR(SEARCH("ACTIVE",D24)))</formula>
    </cfRule>
  </conditionalFormatting>
  <conditionalFormatting sqref="AH26">
    <cfRule type="cellIs" dxfId="357" priority="227" operator="equal">
      <formula>0</formula>
    </cfRule>
    <cfRule type="cellIs" dxfId="356" priority="228" operator="lessThan">
      <formula>0</formula>
    </cfRule>
    <cfRule type="cellIs" dxfId="355" priority="229" operator="greaterThan">
      <formula>0</formula>
    </cfRule>
  </conditionalFormatting>
  <conditionalFormatting sqref="B32">
    <cfRule type="containsText" dxfId="354" priority="218" operator="containsText" text="ACCEPTED">
      <formula>NOT(ISERROR(SEARCH("ACCEPTED",B32)))</formula>
    </cfRule>
    <cfRule type="containsText" dxfId="353" priority="219" operator="containsText" text="RECEIVED">
      <formula>NOT(ISERROR(SEARCH("RECEIVED",B32)))</formula>
    </cfRule>
    <cfRule type="containsText" dxfId="352" priority="220" operator="containsText" text="REJECTED TO QUOTE">
      <formula>NOT(ISERROR(SEARCH("REJECTED TO QUOTE",B32)))</formula>
    </cfRule>
    <cfRule type="containsText" dxfId="351" priority="221" operator="containsText" text="NO RESPONSE">
      <formula>NOT(ISERROR(SEARCH("NO RESPONSE",B32)))</formula>
    </cfRule>
    <cfRule type="containsText" dxfId="350" priority="222" operator="containsText" text="AWAITING RESPONSE">
      <formula>NOT(ISERROR(SEARCH("AWAITING RESPONSE",B32)))</formula>
    </cfRule>
    <cfRule type="containsText" dxfId="349" priority="223" operator="containsText" text="UNSENT">
      <formula>NOT(ISERROR(SEARCH("UNSENT",B32)))</formula>
    </cfRule>
  </conditionalFormatting>
  <conditionalFormatting sqref="C32">
    <cfRule type="containsText" dxfId="348" priority="224" operator="containsText" text="PAID">
      <formula>NOT(ISERROR(SEARCH("PAID",C32)))</formula>
    </cfRule>
    <cfRule type="containsText" dxfId="347" priority="225" operator="containsText" text="RECEIVED">
      <formula>NOT(ISERROR(SEARCH("RECEIVED",C32)))</formula>
    </cfRule>
    <cfRule type="containsText" dxfId="346" priority="226" operator="containsText" text="IN PROGRESS">
      <formula>NOT(ISERROR(SEARCH("IN PROGRESS",C32)))</formula>
    </cfRule>
  </conditionalFormatting>
  <conditionalFormatting sqref="C32:C34">
    <cfRule type="containsText" dxfId="345" priority="211" operator="containsText" text="PARTIALLY PAID">
      <formula>NOT(ISERROR(SEARCH("PARTIALLY PAID",C32)))</formula>
    </cfRule>
    <cfRule type="containsText" dxfId="344" priority="212" operator="containsText" text="NOT RECEIVED">
      <formula>NOT(ISERROR(SEARCH("NOT RECEIVED",C32)))</formula>
    </cfRule>
  </conditionalFormatting>
  <conditionalFormatting sqref="D32:D34">
    <cfRule type="containsText" dxfId="343" priority="213" operator="containsText" text="NOT CONTRACTED">
      <formula>NOT(ISERROR(SEARCH("NOT CONTRACTED",D32)))</formula>
    </cfRule>
    <cfRule type="containsText" dxfId="342" priority="214" operator="containsText" text="CONTRACTED">
      <formula>NOT(ISERROR(SEARCH("CONTRACTED",D32)))</formula>
    </cfRule>
    <cfRule type="containsText" dxfId="341" priority="215" operator="containsText" text="COMPLETED">
      <formula>NOT(ISERROR(SEARCH("COMPLETED",D32)))</formula>
    </cfRule>
    <cfRule type="containsText" dxfId="340" priority="216" operator="containsText" text="ON-HOLD">
      <formula>NOT(ISERROR(SEARCH("ON-HOLD",D32)))</formula>
    </cfRule>
    <cfRule type="containsText" dxfId="339" priority="217" operator="containsText" text="ACTIVE">
      <formula>NOT(ISERROR(SEARCH("ACTIVE",D32)))</formula>
    </cfRule>
  </conditionalFormatting>
  <conditionalFormatting sqref="AH34">
    <cfRule type="cellIs" dxfId="338" priority="208" operator="equal">
      <formula>0</formula>
    </cfRule>
    <cfRule type="cellIs" dxfId="337" priority="209" operator="lessThan">
      <formula>0</formula>
    </cfRule>
    <cfRule type="cellIs" dxfId="336" priority="210" operator="greaterThan">
      <formula>0</formula>
    </cfRule>
  </conditionalFormatting>
  <conditionalFormatting sqref="B35">
    <cfRule type="containsText" dxfId="335" priority="199" operator="containsText" text="ACCEPTED">
      <formula>NOT(ISERROR(SEARCH("ACCEPTED",B35)))</formula>
    </cfRule>
    <cfRule type="containsText" dxfId="334" priority="200" operator="containsText" text="RECEIVED">
      <formula>NOT(ISERROR(SEARCH("RECEIVED",B35)))</formula>
    </cfRule>
    <cfRule type="containsText" dxfId="333" priority="201" operator="containsText" text="REJECTED TO QUOTE">
      <formula>NOT(ISERROR(SEARCH("REJECTED TO QUOTE",B35)))</formula>
    </cfRule>
    <cfRule type="containsText" dxfId="332" priority="202" operator="containsText" text="NO RESPONSE">
      <formula>NOT(ISERROR(SEARCH("NO RESPONSE",B35)))</formula>
    </cfRule>
    <cfRule type="containsText" dxfId="331" priority="203" operator="containsText" text="AWAITING RESPONSE">
      <formula>NOT(ISERROR(SEARCH("AWAITING RESPONSE",B35)))</formula>
    </cfRule>
    <cfRule type="containsText" dxfId="330" priority="204" operator="containsText" text="UNSENT">
      <formula>NOT(ISERROR(SEARCH("UNSENT",B35)))</formula>
    </cfRule>
  </conditionalFormatting>
  <conditionalFormatting sqref="C35">
    <cfRule type="containsText" dxfId="329" priority="205" operator="containsText" text="PAID">
      <formula>NOT(ISERROR(SEARCH("PAID",C35)))</formula>
    </cfRule>
    <cfRule type="containsText" dxfId="328" priority="206" operator="containsText" text="RECEIVED">
      <formula>NOT(ISERROR(SEARCH("RECEIVED",C35)))</formula>
    </cfRule>
    <cfRule type="containsText" dxfId="327" priority="207" operator="containsText" text="IN PROGRESS">
      <formula>NOT(ISERROR(SEARCH("IN PROGRESS",C35)))</formula>
    </cfRule>
  </conditionalFormatting>
  <conditionalFormatting sqref="C35:C37 C41">
    <cfRule type="containsText" dxfId="326" priority="192" operator="containsText" text="PARTIALLY PAID">
      <formula>NOT(ISERROR(SEARCH("PARTIALLY PAID",C35)))</formula>
    </cfRule>
    <cfRule type="containsText" dxfId="325" priority="193" operator="containsText" text="NOT RECEIVED">
      <formula>NOT(ISERROR(SEARCH("NOT RECEIVED",C35)))</formula>
    </cfRule>
  </conditionalFormatting>
  <conditionalFormatting sqref="D35:D37 D41">
    <cfRule type="containsText" dxfId="324" priority="194" operator="containsText" text="NOT CONTRACTED">
      <formula>NOT(ISERROR(SEARCH("NOT CONTRACTED",D35)))</formula>
    </cfRule>
    <cfRule type="containsText" dxfId="323" priority="195" operator="containsText" text="CONTRACTED">
      <formula>NOT(ISERROR(SEARCH("CONTRACTED",D35)))</formula>
    </cfRule>
    <cfRule type="containsText" dxfId="322" priority="196" operator="containsText" text="COMPLETED">
      <formula>NOT(ISERROR(SEARCH("COMPLETED",D35)))</formula>
    </cfRule>
    <cfRule type="containsText" dxfId="321" priority="197" operator="containsText" text="ON-HOLD">
      <formula>NOT(ISERROR(SEARCH("ON-HOLD",D35)))</formula>
    </cfRule>
    <cfRule type="containsText" dxfId="320" priority="198" operator="containsText" text="ACTIVE">
      <formula>NOT(ISERROR(SEARCH("ACTIVE",D35)))</formula>
    </cfRule>
  </conditionalFormatting>
  <conditionalFormatting sqref="AH37 AH41">
    <cfRule type="cellIs" dxfId="319" priority="189" operator="equal">
      <formula>0</formula>
    </cfRule>
    <cfRule type="cellIs" dxfId="318" priority="190" operator="lessThan">
      <formula>0</formula>
    </cfRule>
    <cfRule type="cellIs" dxfId="317" priority="191" operator="greaterThan">
      <formula>0</formula>
    </cfRule>
  </conditionalFormatting>
  <conditionalFormatting sqref="B48 B51 B54 B57">
    <cfRule type="containsText" dxfId="316" priority="180" operator="containsText" text="ACCEPTED">
      <formula>NOT(ISERROR(SEARCH("ACCEPTED",B48)))</formula>
    </cfRule>
    <cfRule type="containsText" dxfId="315" priority="181" operator="containsText" text="RECEIVED">
      <formula>NOT(ISERROR(SEARCH("RECEIVED",B48)))</formula>
    </cfRule>
    <cfRule type="containsText" dxfId="314" priority="182" operator="containsText" text="REJECTED TO QUOTE">
      <formula>NOT(ISERROR(SEARCH("REJECTED TO QUOTE",B48)))</formula>
    </cfRule>
    <cfRule type="containsText" dxfId="313" priority="183" operator="containsText" text="NO RESPONSE">
      <formula>NOT(ISERROR(SEARCH("NO RESPONSE",B48)))</formula>
    </cfRule>
    <cfRule type="containsText" dxfId="312" priority="184" operator="containsText" text="AWAITING RESPONSE">
      <formula>NOT(ISERROR(SEARCH("AWAITING RESPONSE",B48)))</formula>
    </cfRule>
    <cfRule type="containsText" dxfId="311" priority="185" operator="containsText" text="UNSENT">
      <formula>NOT(ISERROR(SEARCH("UNSENT",B48)))</formula>
    </cfRule>
  </conditionalFormatting>
  <conditionalFormatting sqref="C48">
    <cfRule type="containsText" dxfId="310" priority="186" operator="containsText" text="PAID">
      <formula>NOT(ISERROR(SEARCH("PAID",C48)))</formula>
    </cfRule>
    <cfRule type="containsText" dxfId="309" priority="187" operator="containsText" text="RECEIVED">
      <formula>NOT(ISERROR(SEARCH("RECEIVED",C48)))</formula>
    </cfRule>
    <cfRule type="containsText" dxfId="308" priority="188" operator="containsText" text="IN PROGRESS">
      <formula>NOT(ISERROR(SEARCH("IN PROGRESS",C48)))</formula>
    </cfRule>
  </conditionalFormatting>
  <conditionalFormatting sqref="C48:C50">
    <cfRule type="containsText" dxfId="307" priority="173" operator="containsText" text="PARTIALLY PAID">
      <formula>NOT(ISERROR(SEARCH("PARTIALLY PAID",C48)))</formula>
    </cfRule>
    <cfRule type="containsText" dxfId="306" priority="174" operator="containsText" text="NOT RECEIVED">
      <formula>NOT(ISERROR(SEARCH("NOT RECEIVED",C48)))</formula>
    </cfRule>
  </conditionalFormatting>
  <conditionalFormatting sqref="D48:D50">
    <cfRule type="containsText" dxfId="305" priority="175" operator="containsText" text="NOT CONTRACTED">
      <formula>NOT(ISERROR(SEARCH("NOT CONTRACTED",D48)))</formula>
    </cfRule>
    <cfRule type="containsText" dxfId="304" priority="176" operator="containsText" text="CONTRACTED">
      <formula>NOT(ISERROR(SEARCH("CONTRACTED",D48)))</formula>
    </cfRule>
    <cfRule type="containsText" dxfId="303" priority="177" operator="containsText" text="COMPLETED">
      <formula>NOT(ISERROR(SEARCH("COMPLETED",D48)))</formula>
    </cfRule>
    <cfRule type="containsText" dxfId="302" priority="178" operator="containsText" text="ON-HOLD">
      <formula>NOT(ISERROR(SEARCH("ON-HOLD",D48)))</formula>
    </cfRule>
    <cfRule type="containsText" dxfId="301" priority="179" operator="containsText" text="ACTIVE">
      <formula>NOT(ISERROR(SEARCH("ACTIVE",D48)))</formula>
    </cfRule>
  </conditionalFormatting>
  <conditionalFormatting sqref="AH50">
    <cfRule type="cellIs" dxfId="300" priority="170" operator="equal">
      <formula>0</formula>
    </cfRule>
    <cfRule type="cellIs" dxfId="299" priority="171" operator="lessThan">
      <formula>0</formula>
    </cfRule>
    <cfRule type="cellIs" dxfId="298" priority="172" operator="greaterThan">
      <formula>0</formula>
    </cfRule>
  </conditionalFormatting>
  <conditionalFormatting sqref="C51">
    <cfRule type="containsText" dxfId="297" priority="167" operator="containsText" text="PAID">
      <formula>NOT(ISERROR(SEARCH("PAID",C51)))</formula>
    </cfRule>
    <cfRule type="containsText" dxfId="296" priority="168" operator="containsText" text="RECEIVED">
      <formula>NOT(ISERROR(SEARCH("RECEIVED",C51)))</formula>
    </cfRule>
    <cfRule type="containsText" dxfId="295" priority="169" operator="containsText" text="IN PROGRESS">
      <formula>NOT(ISERROR(SEARCH("IN PROGRESS",C51)))</formula>
    </cfRule>
  </conditionalFormatting>
  <conditionalFormatting sqref="C51:C53">
    <cfRule type="containsText" dxfId="294" priority="154" operator="containsText" text="PARTIALLY PAID">
      <formula>NOT(ISERROR(SEARCH("PARTIALLY PAID",C51)))</formula>
    </cfRule>
    <cfRule type="containsText" dxfId="293" priority="155" operator="containsText" text="NOT RECEIVED">
      <formula>NOT(ISERROR(SEARCH("NOT RECEIVED",C51)))</formula>
    </cfRule>
  </conditionalFormatting>
  <conditionalFormatting sqref="D51:D53">
    <cfRule type="containsText" dxfId="292" priority="156" operator="containsText" text="NOT CONTRACTED">
      <formula>NOT(ISERROR(SEARCH("NOT CONTRACTED",D51)))</formula>
    </cfRule>
    <cfRule type="containsText" dxfId="291" priority="157" operator="containsText" text="CONTRACTED">
      <formula>NOT(ISERROR(SEARCH("CONTRACTED",D51)))</formula>
    </cfRule>
    <cfRule type="containsText" dxfId="290" priority="158" operator="containsText" text="COMPLETED">
      <formula>NOT(ISERROR(SEARCH("COMPLETED",D51)))</formula>
    </cfRule>
    <cfRule type="containsText" dxfId="289" priority="159" operator="containsText" text="ON-HOLD">
      <formula>NOT(ISERROR(SEARCH("ON-HOLD",D51)))</formula>
    </cfRule>
    <cfRule type="containsText" dxfId="288" priority="160" operator="containsText" text="ACTIVE">
      <formula>NOT(ISERROR(SEARCH("ACTIVE",D51)))</formula>
    </cfRule>
  </conditionalFormatting>
  <conditionalFormatting sqref="AH53">
    <cfRule type="cellIs" dxfId="287" priority="151" operator="equal">
      <formula>0</formula>
    </cfRule>
    <cfRule type="cellIs" dxfId="286" priority="152" operator="lessThan">
      <formula>0</formula>
    </cfRule>
    <cfRule type="cellIs" dxfId="285" priority="153" operator="greaterThan">
      <formula>0</formula>
    </cfRule>
  </conditionalFormatting>
  <conditionalFormatting sqref="C54">
    <cfRule type="containsText" dxfId="284" priority="148" operator="containsText" text="PAID">
      <formula>NOT(ISERROR(SEARCH("PAID",C54)))</formula>
    </cfRule>
    <cfRule type="containsText" dxfId="283" priority="149" operator="containsText" text="RECEIVED">
      <formula>NOT(ISERROR(SEARCH("RECEIVED",C54)))</formula>
    </cfRule>
    <cfRule type="containsText" dxfId="282" priority="150" operator="containsText" text="IN PROGRESS">
      <formula>NOT(ISERROR(SEARCH("IN PROGRESS",C54)))</formula>
    </cfRule>
  </conditionalFormatting>
  <conditionalFormatting sqref="C54:C56">
    <cfRule type="containsText" dxfId="281" priority="135" operator="containsText" text="PARTIALLY PAID">
      <formula>NOT(ISERROR(SEARCH("PARTIALLY PAID",C54)))</formula>
    </cfRule>
    <cfRule type="containsText" dxfId="280" priority="136" operator="containsText" text="NOT RECEIVED">
      <formula>NOT(ISERROR(SEARCH("NOT RECEIVED",C54)))</formula>
    </cfRule>
  </conditionalFormatting>
  <conditionalFormatting sqref="D54:D56">
    <cfRule type="containsText" dxfId="279" priority="137" operator="containsText" text="NOT CONTRACTED">
      <formula>NOT(ISERROR(SEARCH("NOT CONTRACTED",D54)))</formula>
    </cfRule>
    <cfRule type="containsText" dxfId="278" priority="138" operator="containsText" text="CONTRACTED">
      <formula>NOT(ISERROR(SEARCH("CONTRACTED",D54)))</formula>
    </cfRule>
    <cfRule type="containsText" dxfId="277" priority="139" operator="containsText" text="COMPLETED">
      <formula>NOT(ISERROR(SEARCH("COMPLETED",D54)))</formula>
    </cfRule>
    <cfRule type="containsText" dxfId="276" priority="140" operator="containsText" text="ON-HOLD">
      <formula>NOT(ISERROR(SEARCH("ON-HOLD",D54)))</formula>
    </cfRule>
    <cfRule type="containsText" dxfId="275" priority="141" operator="containsText" text="ACTIVE">
      <formula>NOT(ISERROR(SEARCH("ACTIVE",D54)))</formula>
    </cfRule>
  </conditionalFormatting>
  <conditionalFormatting sqref="AH56">
    <cfRule type="cellIs" dxfId="274" priority="132" operator="equal">
      <formula>0</formula>
    </cfRule>
    <cfRule type="cellIs" dxfId="273" priority="133" operator="lessThan">
      <formula>0</formula>
    </cfRule>
    <cfRule type="cellIs" dxfId="272" priority="134" operator="greaterThan">
      <formula>0</formula>
    </cfRule>
  </conditionalFormatting>
  <conditionalFormatting sqref="C57">
    <cfRule type="containsText" dxfId="271" priority="129" operator="containsText" text="PAID">
      <formula>NOT(ISERROR(SEARCH("PAID",C57)))</formula>
    </cfRule>
    <cfRule type="containsText" dxfId="270" priority="130" operator="containsText" text="RECEIVED">
      <formula>NOT(ISERROR(SEARCH("RECEIVED",C57)))</formula>
    </cfRule>
    <cfRule type="containsText" dxfId="269" priority="131" operator="containsText" text="IN PROGRESS">
      <formula>NOT(ISERROR(SEARCH("IN PROGRESS",C57)))</formula>
    </cfRule>
  </conditionalFormatting>
  <conditionalFormatting sqref="C57:C59">
    <cfRule type="containsText" dxfId="268" priority="116" operator="containsText" text="PARTIALLY PAID">
      <formula>NOT(ISERROR(SEARCH("PARTIALLY PAID",C57)))</formula>
    </cfRule>
    <cfRule type="containsText" dxfId="267" priority="117" operator="containsText" text="NOT RECEIVED">
      <formula>NOT(ISERROR(SEARCH("NOT RECEIVED",C57)))</formula>
    </cfRule>
  </conditionalFormatting>
  <conditionalFormatting sqref="D57:D59">
    <cfRule type="containsText" dxfId="266" priority="118" operator="containsText" text="NOT CONTRACTED">
      <formula>NOT(ISERROR(SEARCH("NOT CONTRACTED",D57)))</formula>
    </cfRule>
    <cfRule type="containsText" dxfId="265" priority="119" operator="containsText" text="CONTRACTED">
      <formula>NOT(ISERROR(SEARCH("CONTRACTED",D57)))</formula>
    </cfRule>
    <cfRule type="containsText" dxfId="264" priority="120" operator="containsText" text="COMPLETED">
      <formula>NOT(ISERROR(SEARCH("COMPLETED",D57)))</formula>
    </cfRule>
    <cfRule type="containsText" dxfId="263" priority="121" operator="containsText" text="ON-HOLD">
      <formula>NOT(ISERROR(SEARCH("ON-HOLD",D57)))</formula>
    </cfRule>
    <cfRule type="containsText" dxfId="262" priority="122" operator="containsText" text="ACTIVE">
      <formula>NOT(ISERROR(SEARCH("ACTIVE",D57)))</formula>
    </cfRule>
  </conditionalFormatting>
  <conditionalFormatting sqref="AH59">
    <cfRule type="cellIs" dxfId="261" priority="113" operator="equal">
      <formula>0</formula>
    </cfRule>
    <cfRule type="cellIs" dxfId="260" priority="114" operator="lessThan">
      <formula>0</formula>
    </cfRule>
    <cfRule type="cellIs" dxfId="259" priority="115" operator="greaterThan">
      <formula>0</formula>
    </cfRule>
  </conditionalFormatting>
  <conditionalFormatting sqref="B62">
    <cfRule type="containsText" dxfId="258" priority="104" operator="containsText" text="ACCEPTED">
      <formula>NOT(ISERROR(SEARCH("ACCEPTED",B62)))</formula>
    </cfRule>
    <cfRule type="containsText" dxfId="257" priority="105" operator="containsText" text="RECEIVED">
      <formula>NOT(ISERROR(SEARCH("RECEIVED",B62)))</formula>
    </cfRule>
    <cfRule type="containsText" dxfId="256" priority="106" operator="containsText" text="REJECTED TO QUOTE">
      <formula>NOT(ISERROR(SEARCH("REJECTED TO QUOTE",B62)))</formula>
    </cfRule>
    <cfRule type="containsText" dxfId="255" priority="107" operator="containsText" text="NO RESPONSE">
      <formula>NOT(ISERROR(SEARCH("NO RESPONSE",B62)))</formula>
    </cfRule>
    <cfRule type="containsText" dxfId="254" priority="108" operator="containsText" text="AWAITING RESPONSE">
      <formula>NOT(ISERROR(SEARCH("AWAITING RESPONSE",B62)))</formula>
    </cfRule>
    <cfRule type="containsText" dxfId="253" priority="109" operator="containsText" text="UNSENT">
      <formula>NOT(ISERROR(SEARCH("UNSENT",B62)))</formula>
    </cfRule>
  </conditionalFormatting>
  <conditionalFormatting sqref="C62">
    <cfRule type="containsText" dxfId="252" priority="110" operator="containsText" text="PAID">
      <formula>NOT(ISERROR(SEARCH("PAID",C62)))</formula>
    </cfRule>
    <cfRule type="containsText" dxfId="251" priority="111" operator="containsText" text="RECEIVED">
      <formula>NOT(ISERROR(SEARCH("RECEIVED",C62)))</formula>
    </cfRule>
    <cfRule type="containsText" dxfId="250" priority="112" operator="containsText" text="IN PROGRESS">
      <formula>NOT(ISERROR(SEARCH("IN PROGRESS",C62)))</formula>
    </cfRule>
  </conditionalFormatting>
  <conditionalFormatting sqref="C62:C64">
    <cfRule type="containsText" dxfId="249" priority="97" operator="containsText" text="PARTIALLY PAID">
      <formula>NOT(ISERROR(SEARCH("PARTIALLY PAID",C62)))</formula>
    </cfRule>
    <cfRule type="containsText" dxfId="248" priority="98" operator="containsText" text="NOT RECEIVED">
      <formula>NOT(ISERROR(SEARCH("NOT RECEIVED",C62)))</formula>
    </cfRule>
  </conditionalFormatting>
  <conditionalFormatting sqref="D62:D67">
    <cfRule type="containsText" dxfId="247" priority="99" operator="containsText" text="NOT CONTRACTED">
      <formula>NOT(ISERROR(SEARCH("NOT CONTRACTED",D62)))</formula>
    </cfRule>
    <cfRule type="containsText" dxfId="246" priority="100" operator="containsText" text="CONTRACTED">
      <formula>NOT(ISERROR(SEARCH("CONTRACTED",D62)))</formula>
    </cfRule>
    <cfRule type="containsText" dxfId="245" priority="101" operator="containsText" text="COMPLETED">
      <formula>NOT(ISERROR(SEARCH("COMPLETED",D62)))</formula>
    </cfRule>
    <cfRule type="containsText" dxfId="244" priority="102" operator="containsText" text="ON-HOLD">
      <formula>NOT(ISERROR(SEARCH("ON-HOLD",D62)))</formula>
    </cfRule>
    <cfRule type="containsText" dxfId="243" priority="103" operator="containsText" text="ACTIVE">
      <formula>NOT(ISERROR(SEARCH("ACTIVE",D62)))</formula>
    </cfRule>
  </conditionalFormatting>
  <conditionalFormatting sqref="AH64">
    <cfRule type="cellIs" dxfId="242" priority="94" operator="equal">
      <formula>0</formula>
    </cfRule>
    <cfRule type="cellIs" dxfId="241" priority="95" operator="lessThan">
      <formula>0</formula>
    </cfRule>
    <cfRule type="cellIs" dxfId="240" priority="96" operator="greaterThan">
      <formula>0</formula>
    </cfRule>
  </conditionalFormatting>
  <conditionalFormatting sqref="B65">
    <cfRule type="containsText" dxfId="239" priority="85" operator="containsText" text="ACCEPTED">
      <formula>NOT(ISERROR(SEARCH("ACCEPTED",B65)))</formula>
    </cfRule>
    <cfRule type="containsText" dxfId="238" priority="86" operator="containsText" text="RECEIVED">
      <formula>NOT(ISERROR(SEARCH("RECEIVED",B65)))</formula>
    </cfRule>
    <cfRule type="containsText" dxfId="237" priority="87" operator="containsText" text="REJECTED TO QUOTE">
      <formula>NOT(ISERROR(SEARCH("REJECTED TO QUOTE",B65)))</formula>
    </cfRule>
    <cfRule type="containsText" dxfId="236" priority="88" operator="containsText" text="NO RESPONSE">
      <formula>NOT(ISERROR(SEARCH("NO RESPONSE",B65)))</formula>
    </cfRule>
    <cfRule type="containsText" dxfId="235" priority="89" operator="containsText" text="AWAITING RESPONSE">
      <formula>NOT(ISERROR(SEARCH("AWAITING RESPONSE",B65)))</formula>
    </cfRule>
    <cfRule type="containsText" dxfId="234" priority="90" operator="containsText" text="UNSENT">
      <formula>NOT(ISERROR(SEARCH("UNSENT",B65)))</formula>
    </cfRule>
  </conditionalFormatting>
  <conditionalFormatting sqref="AH67">
    <cfRule type="cellIs" dxfId="233" priority="82" operator="equal">
      <formula>0</formula>
    </cfRule>
    <cfRule type="cellIs" dxfId="232" priority="83" operator="lessThan">
      <formula>0</formula>
    </cfRule>
    <cfRule type="cellIs" dxfId="231" priority="84" operator="greaterThan">
      <formula>0</formula>
    </cfRule>
  </conditionalFormatting>
  <conditionalFormatting sqref="C65">
    <cfRule type="containsText" dxfId="230" priority="79" operator="containsText" text="PAID">
      <formula>NOT(ISERROR(SEARCH("PAID",C65)))</formula>
    </cfRule>
    <cfRule type="containsText" dxfId="229" priority="80" operator="containsText" text="RECEIVED">
      <formula>NOT(ISERROR(SEARCH("RECEIVED",C65)))</formula>
    </cfRule>
    <cfRule type="containsText" dxfId="228" priority="81" operator="containsText" text="IN PROGRESS">
      <formula>NOT(ISERROR(SEARCH("IN PROGRESS",C65)))</formula>
    </cfRule>
  </conditionalFormatting>
  <conditionalFormatting sqref="C65:C67">
    <cfRule type="containsText" dxfId="227" priority="77" operator="containsText" text="PARTIALLY PAID">
      <formula>NOT(ISERROR(SEARCH("PARTIALLY PAID",C65)))</formula>
    </cfRule>
    <cfRule type="containsText" dxfId="226" priority="78" operator="containsText" text="NOT RECEIVED">
      <formula>NOT(ISERROR(SEARCH("NOT RECEIVED",C65)))</formula>
    </cfRule>
  </conditionalFormatting>
  <conditionalFormatting sqref="B70">
    <cfRule type="containsText" dxfId="225" priority="68" operator="containsText" text="ACCEPTED">
      <formula>NOT(ISERROR(SEARCH("ACCEPTED",B70)))</formula>
    </cfRule>
    <cfRule type="containsText" dxfId="224" priority="69" operator="containsText" text="RECEIVED">
      <formula>NOT(ISERROR(SEARCH("RECEIVED",B70)))</formula>
    </cfRule>
    <cfRule type="containsText" dxfId="223" priority="70" operator="containsText" text="REJECTED TO QUOTE">
      <formula>NOT(ISERROR(SEARCH("REJECTED TO QUOTE",B70)))</formula>
    </cfRule>
    <cfRule type="containsText" dxfId="222" priority="71" operator="containsText" text="NO RESPONSE">
      <formula>NOT(ISERROR(SEARCH("NO RESPONSE",B70)))</formula>
    </cfRule>
    <cfRule type="containsText" dxfId="221" priority="72" operator="containsText" text="AWAITING RESPONSE">
      <formula>NOT(ISERROR(SEARCH("AWAITING RESPONSE",B70)))</formula>
    </cfRule>
    <cfRule type="containsText" dxfId="220" priority="73" operator="containsText" text="UNSENT">
      <formula>NOT(ISERROR(SEARCH("UNSENT",B70)))</formula>
    </cfRule>
  </conditionalFormatting>
  <conditionalFormatting sqref="C70">
    <cfRule type="containsText" dxfId="219" priority="74" operator="containsText" text="PAID">
      <formula>NOT(ISERROR(SEARCH("PAID",C70)))</formula>
    </cfRule>
    <cfRule type="containsText" dxfId="218" priority="75" operator="containsText" text="RECEIVED">
      <formula>NOT(ISERROR(SEARCH("RECEIVED",C70)))</formula>
    </cfRule>
    <cfRule type="containsText" dxfId="217" priority="76" operator="containsText" text="IN PROGRESS">
      <formula>NOT(ISERROR(SEARCH("IN PROGRESS",C70)))</formula>
    </cfRule>
  </conditionalFormatting>
  <conditionalFormatting sqref="C70:C72">
    <cfRule type="containsText" dxfId="216" priority="61" operator="containsText" text="PARTIALLY PAID">
      <formula>NOT(ISERROR(SEARCH("PARTIALLY PAID",C70)))</formula>
    </cfRule>
    <cfRule type="containsText" dxfId="215" priority="62" operator="containsText" text="NOT RECEIVED">
      <formula>NOT(ISERROR(SEARCH("NOT RECEIVED",C70)))</formula>
    </cfRule>
  </conditionalFormatting>
  <conditionalFormatting sqref="D70:D72">
    <cfRule type="containsText" dxfId="214" priority="63" operator="containsText" text="NOT CONTRACTED">
      <formula>NOT(ISERROR(SEARCH("NOT CONTRACTED",D70)))</formula>
    </cfRule>
    <cfRule type="containsText" dxfId="213" priority="64" operator="containsText" text="CONTRACTED">
      <formula>NOT(ISERROR(SEARCH("CONTRACTED",D70)))</formula>
    </cfRule>
    <cfRule type="containsText" dxfId="212" priority="65" operator="containsText" text="COMPLETED">
      <formula>NOT(ISERROR(SEARCH("COMPLETED",D70)))</formula>
    </cfRule>
    <cfRule type="containsText" dxfId="211" priority="66" operator="containsText" text="ON-HOLD">
      <formula>NOT(ISERROR(SEARCH("ON-HOLD",D70)))</formula>
    </cfRule>
    <cfRule type="containsText" dxfId="210" priority="67" operator="containsText" text="ACTIVE">
      <formula>NOT(ISERROR(SEARCH("ACTIVE",D70)))</formula>
    </cfRule>
  </conditionalFormatting>
  <conditionalFormatting sqref="AH72">
    <cfRule type="cellIs" dxfId="209" priority="58" operator="equal">
      <formula>0</formula>
    </cfRule>
    <cfRule type="cellIs" dxfId="208" priority="59" operator="lessThan">
      <formula>0</formula>
    </cfRule>
    <cfRule type="cellIs" dxfId="207" priority="60" operator="greaterThan">
      <formula>0</formula>
    </cfRule>
  </conditionalFormatting>
  <conditionalFormatting sqref="B43">
    <cfRule type="containsText" dxfId="206" priority="49" operator="containsText" text="ACCEPTED">
      <formula>NOT(ISERROR(SEARCH("ACCEPTED",B43)))</formula>
    </cfRule>
    <cfRule type="containsText" dxfId="205" priority="50" operator="containsText" text="RECEIVED">
      <formula>NOT(ISERROR(SEARCH("RECEIVED",B43)))</formula>
    </cfRule>
    <cfRule type="containsText" dxfId="204" priority="51" operator="containsText" text="REJECTED TO QUOTE">
      <formula>NOT(ISERROR(SEARCH("REJECTED TO QUOTE",B43)))</formula>
    </cfRule>
    <cfRule type="containsText" dxfId="203" priority="52" operator="containsText" text="NO RESPONSE">
      <formula>NOT(ISERROR(SEARCH("NO RESPONSE",B43)))</formula>
    </cfRule>
    <cfRule type="containsText" dxfId="202" priority="53" operator="containsText" text="AWAITING RESPONSE">
      <formula>NOT(ISERROR(SEARCH("AWAITING RESPONSE",B43)))</formula>
    </cfRule>
    <cfRule type="containsText" dxfId="201" priority="54" operator="containsText" text="UNSENT">
      <formula>NOT(ISERROR(SEARCH("UNSENT",B43)))</formula>
    </cfRule>
  </conditionalFormatting>
  <conditionalFormatting sqref="C43">
    <cfRule type="containsText" dxfId="200" priority="55" operator="containsText" text="PAID">
      <formula>NOT(ISERROR(SEARCH("PAID",C43)))</formula>
    </cfRule>
    <cfRule type="containsText" dxfId="199" priority="56" operator="containsText" text="RECEIVED">
      <formula>NOT(ISERROR(SEARCH("RECEIVED",C43)))</formula>
    </cfRule>
    <cfRule type="containsText" dxfId="198" priority="57" operator="containsText" text="IN PROGRESS">
      <formula>NOT(ISERROR(SEARCH("IN PROGRESS",C43)))</formula>
    </cfRule>
  </conditionalFormatting>
  <conditionalFormatting sqref="C43:C45">
    <cfRule type="containsText" dxfId="197" priority="42" operator="containsText" text="PARTIALLY PAID">
      <formula>NOT(ISERROR(SEARCH("PARTIALLY PAID",C43)))</formula>
    </cfRule>
    <cfRule type="containsText" dxfId="196" priority="43" operator="containsText" text="NOT RECEIVED">
      <formula>NOT(ISERROR(SEARCH("NOT RECEIVED",C43)))</formula>
    </cfRule>
  </conditionalFormatting>
  <conditionalFormatting sqref="D43:D45">
    <cfRule type="containsText" dxfId="195" priority="44" operator="containsText" text="NOT CONTRACTED">
      <formula>NOT(ISERROR(SEARCH("NOT CONTRACTED",D43)))</formula>
    </cfRule>
    <cfRule type="containsText" dxfId="194" priority="45" operator="containsText" text="CONTRACTED">
      <formula>NOT(ISERROR(SEARCH("CONTRACTED",D43)))</formula>
    </cfRule>
    <cfRule type="containsText" dxfId="193" priority="46" operator="containsText" text="COMPLETED">
      <formula>NOT(ISERROR(SEARCH("COMPLETED",D43)))</formula>
    </cfRule>
    <cfRule type="containsText" dxfId="192" priority="47" operator="containsText" text="ON-HOLD">
      <formula>NOT(ISERROR(SEARCH("ON-HOLD",D43)))</formula>
    </cfRule>
    <cfRule type="containsText" dxfId="191" priority="48" operator="containsText" text="ACTIVE">
      <formula>NOT(ISERROR(SEARCH("ACTIVE",D43)))</formula>
    </cfRule>
  </conditionalFormatting>
  <conditionalFormatting sqref="AH45">
    <cfRule type="cellIs" dxfId="190" priority="39" operator="equal">
      <formula>0</formula>
    </cfRule>
    <cfRule type="cellIs" dxfId="189" priority="40" operator="lessThan">
      <formula>0</formula>
    </cfRule>
    <cfRule type="cellIs" dxfId="188" priority="41" operator="greaterThan">
      <formula>0</formula>
    </cfRule>
  </conditionalFormatting>
  <conditionalFormatting sqref="B38">
    <cfRule type="containsText" dxfId="187" priority="30" operator="containsText" text="ACCEPTED">
      <formula>NOT(ISERROR(SEARCH("ACCEPTED",B38)))</formula>
    </cfRule>
    <cfRule type="containsText" dxfId="186" priority="31" operator="containsText" text="RECEIVED">
      <formula>NOT(ISERROR(SEARCH("RECEIVED",B38)))</formula>
    </cfRule>
    <cfRule type="containsText" dxfId="185" priority="32" operator="containsText" text="REJECTED TO QUOTE">
      <formula>NOT(ISERROR(SEARCH("REJECTED TO QUOTE",B38)))</formula>
    </cfRule>
    <cfRule type="containsText" dxfId="184" priority="33" operator="containsText" text="NO RESPONSE">
      <formula>NOT(ISERROR(SEARCH("NO RESPONSE",B38)))</formula>
    </cfRule>
    <cfRule type="containsText" dxfId="183" priority="34" operator="containsText" text="AWAITING RESPONSE">
      <formula>NOT(ISERROR(SEARCH("AWAITING RESPONSE",B38)))</formula>
    </cfRule>
    <cfRule type="containsText" dxfId="182" priority="35" operator="containsText" text="UNSENT">
      <formula>NOT(ISERROR(SEARCH("UNSENT",B38)))</formula>
    </cfRule>
  </conditionalFormatting>
  <conditionalFormatting sqref="C38">
    <cfRule type="containsText" dxfId="181" priority="36" operator="containsText" text="PAID">
      <formula>NOT(ISERROR(SEARCH("PAID",C38)))</formula>
    </cfRule>
    <cfRule type="containsText" dxfId="180" priority="37" operator="containsText" text="RECEIVED">
      <formula>NOT(ISERROR(SEARCH("RECEIVED",C38)))</formula>
    </cfRule>
    <cfRule type="containsText" dxfId="179" priority="38" operator="containsText" text="IN PROGRESS">
      <formula>NOT(ISERROR(SEARCH("IN PROGRESS",C38)))</formula>
    </cfRule>
  </conditionalFormatting>
  <conditionalFormatting sqref="C38:C40">
    <cfRule type="containsText" dxfId="178" priority="23" operator="containsText" text="PARTIALLY PAID">
      <formula>NOT(ISERROR(SEARCH("PARTIALLY PAID",C38)))</formula>
    </cfRule>
    <cfRule type="containsText" dxfId="177" priority="24" operator="containsText" text="NOT RECEIVED">
      <formula>NOT(ISERROR(SEARCH("NOT RECEIVED",C38)))</formula>
    </cfRule>
  </conditionalFormatting>
  <conditionalFormatting sqref="D38:D40">
    <cfRule type="containsText" dxfId="176" priority="25" operator="containsText" text="NOT CONTRACTED">
      <formula>NOT(ISERROR(SEARCH("NOT CONTRACTED",D38)))</formula>
    </cfRule>
    <cfRule type="containsText" dxfId="175" priority="26" operator="containsText" text="CONTRACTED">
      <formula>NOT(ISERROR(SEARCH("CONTRACTED",D38)))</formula>
    </cfRule>
    <cfRule type="containsText" dxfId="174" priority="27" operator="containsText" text="COMPLETED">
      <formula>NOT(ISERROR(SEARCH("COMPLETED",D38)))</formula>
    </cfRule>
    <cfRule type="containsText" dxfId="173" priority="28" operator="containsText" text="ON-HOLD">
      <formula>NOT(ISERROR(SEARCH("ON-HOLD",D38)))</formula>
    </cfRule>
    <cfRule type="containsText" dxfId="172" priority="29" operator="containsText" text="ACTIVE">
      <formula>NOT(ISERROR(SEARCH("ACTIVE",D38)))</formula>
    </cfRule>
  </conditionalFormatting>
  <conditionalFormatting sqref="AH40">
    <cfRule type="cellIs" dxfId="171" priority="20" operator="equal">
      <formula>0</formula>
    </cfRule>
    <cfRule type="cellIs" dxfId="170" priority="21" operator="lessThan">
      <formula>0</formula>
    </cfRule>
    <cfRule type="cellIs" dxfId="169" priority="22" operator="greaterThan">
      <formula>0</formula>
    </cfRule>
  </conditionalFormatting>
  <conditionalFormatting sqref="B27">
    <cfRule type="containsText" dxfId="168" priority="11" operator="containsText" text="ACCEPTED">
      <formula>NOT(ISERROR(SEARCH("ACCEPTED",B27)))</formula>
    </cfRule>
    <cfRule type="containsText" dxfId="167" priority="12" operator="containsText" text="RECEIVED">
      <formula>NOT(ISERROR(SEARCH("RECEIVED",B27)))</formula>
    </cfRule>
    <cfRule type="containsText" dxfId="166" priority="13" operator="containsText" text="REJECTED TO QUOTE">
      <formula>NOT(ISERROR(SEARCH("REJECTED TO QUOTE",B27)))</formula>
    </cfRule>
    <cfRule type="containsText" dxfId="165" priority="14" operator="containsText" text="NO RESPONSE">
      <formula>NOT(ISERROR(SEARCH("NO RESPONSE",B27)))</formula>
    </cfRule>
    <cfRule type="containsText" dxfId="164" priority="15" operator="containsText" text="AWAITING RESPONSE">
      <formula>NOT(ISERROR(SEARCH("AWAITING RESPONSE",B27)))</formula>
    </cfRule>
    <cfRule type="containsText" dxfId="163" priority="16" operator="containsText" text="UNSENT">
      <formula>NOT(ISERROR(SEARCH("UNSENT",B27)))</formula>
    </cfRule>
  </conditionalFormatting>
  <conditionalFormatting sqref="C27">
    <cfRule type="containsText" dxfId="162" priority="17" operator="containsText" text="PAID">
      <formula>NOT(ISERROR(SEARCH("PAID",C27)))</formula>
    </cfRule>
    <cfRule type="containsText" dxfId="161" priority="18" operator="containsText" text="RECEIVED">
      <formula>NOT(ISERROR(SEARCH("RECEIVED",C27)))</formula>
    </cfRule>
    <cfRule type="containsText" dxfId="160" priority="19" operator="containsText" text="IN PROGRESS">
      <formula>NOT(ISERROR(SEARCH("IN PROGRESS",C27)))</formula>
    </cfRule>
  </conditionalFormatting>
  <conditionalFormatting sqref="C27:C29">
    <cfRule type="containsText" dxfId="159" priority="4" operator="containsText" text="PARTIALLY PAID">
      <formula>NOT(ISERROR(SEARCH("PARTIALLY PAID",C27)))</formula>
    </cfRule>
    <cfRule type="containsText" dxfId="158" priority="5" operator="containsText" text="NOT RECEIVED">
      <formula>NOT(ISERROR(SEARCH("NOT RECEIVED",C27)))</formula>
    </cfRule>
  </conditionalFormatting>
  <conditionalFormatting sqref="D27:D29">
    <cfRule type="containsText" dxfId="157" priority="6" operator="containsText" text="NOT CONTRACTED">
      <formula>NOT(ISERROR(SEARCH("NOT CONTRACTED",D27)))</formula>
    </cfRule>
    <cfRule type="containsText" dxfId="156" priority="7" operator="containsText" text="CONTRACTED">
      <formula>NOT(ISERROR(SEARCH("CONTRACTED",D27)))</formula>
    </cfRule>
    <cfRule type="containsText" dxfId="155" priority="8" operator="containsText" text="COMPLETED">
      <formula>NOT(ISERROR(SEARCH("COMPLETED",D27)))</formula>
    </cfRule>
    <cfRule type="containsText" dxfId="154" priority="9" operator="containsText" text="ON-HOLD">
      <formula>NOT(ISERROR(SEARCH("ON-HOLD",D27)))</formula>
    </cfRule>
    <cfRule type="containsText" dxfId="153" priority="10" operator="containsText" text="ACTIVE">
      <formula>NOT(ISERROR(SEARCH("ACTIVE",D27)))</formula>
    </cfRule>
  </conditionalFormatting>
  <conditionalFormatting sqref="AH29">
    <cfRule type="cellIs" dxfId="152" priority="1" operator="equal">
      <formula>0</formula>
    </cfRule>
    <cfRule type="cellIs" dxfId="151" priority="2" operator="lessThan">
      <formula>0</formula>
    </cfRule>
    <cfRule type="cellIs" dxfId="150" priority="3" operator="greaterThan">
      <formula>0</formula>
    </cfRule>
  </conditionalFormatting>
  <dataValidations count="42">
    <dataValidation allowBlank="1" showInputMessage="1" showErrorMessage="1" promptTitle="NOTE" prompt="Quick summary of the quote, payment, and attendance status of the subcontractor." sqref="B10:D10" xr:uid="{456F7EEE-8CD9-4FB8-BEB8-2F4143900205}"/>
    <dataValidation allowBlank="1" showInputMessage="1" showErrorMessage="1" promptTitle="NOTE" prompt="The attendance status of the subcontractor:_x000a__x000a_Not Contracted: Subontractor not yet contracted._x000a_Contracted: Subcontractor appointed, not yet scheduled._x000a_Active: Works active._x000a_On-Hold: Works on-hold._x000a_Completed: Works completed." sqref="D11" xr:uid="{CFEAE784-0F9B-43AC-B731-E959CACE8769}"/>
    <dataValidation allowBlank="1" showInputMessage="1" showErrorMessage="1" promptTitle="NOTE" prompt="The payment status of the invoice:_x000a__x000a_Not Received: Invoice not received._x000a_Received: Invoice received but not actioned._x000a_In Progress: PPAR/CCPF submitted &amp; approved, not yet paid._x000a_Partially Paid: Progress payment paid._x000a_Paid: Invoice paid in full." sqref="C11" xr:uid="{97D69AB9-DFB9-4184-B85A-77B7B25318F8}"/>
    <dataValidation allowBlank="1" showInputMessage="1" showErrorMessage="1" promptTitle="NOTE" prompt="The quote status of the subcontractor:_x000a__x000a_Unsent: Quote request not sent_x000a_Awaiting Response: Quote request sent/awaiting response_x000a_No Response: No response from supplier_x000a_Rejected: Supplier rejected to quote_x000a_Received: Quote received_x000a_Accepted: Quote accepted" sqref="B11" xr:uid="{8BC252D8-AD86-4503-9D31-B44719515AC5}"/>
    <dataValidation allowBlank="1" showErrorMessage="1" promptTitle="NOTE" prompt="Contact details of the supplier including name, number, email. Include any specific sales rep information." sqref="K15:K17 AE15:AE17 P15:P17 G21:G23 P21:P29 K21:K29 K32:K41 G32:G34 K72 P48:P59 AE48:AE59 K48:K49 K54:K55 K51:K52 K57:K58 K62:K67 AE62:AE67 P62:P67 P70:P72 AE70:AE72 K70 K43:K45 P43:P45 AE43:AE45 AE32:AE41 P32:P41 AE21:AE29" xr:uid="{CFDC010D-1178-4A90-885D-257916EC9B71}"/>
    <dataValidation allowBlank="1" showErrorMessage="1" promptTitle="NOTE" prompt="The quantity and unit of measurement (UOM) of the item." sqref="J15:J17 I15 I38 I21 I24 I70 I32 I35 J48:J59 I48 I51 I54 I57 J62:J67 I62 I65 J70:J72 I43 J43:J45 J32:J41 J21:J29 I27" xr:uid="{237DFFBF-F5F5-41F0-95DA-456515F410DE}"/>
    <dataValidation allowBlank="1" showErrorMessage="1" promptTitle="NOTE" prompt="Item description, website link, SKU, part number, etc." sqref="G15:G17 G35:G41 G70:G72 G48:G59 G62:G67 G43:G45 G24:G29" xr:uid="{A27F63C8-9412-41EB-8E24-C0137E32829A}"/>
    <dataValidation allowBlank="1" showErrorMessage="1" promptTitle="NOTE" prompt="What category does the item come under?" sqref="F15:F17 E15 E38 E21 E24 E70 E32 E35 F48:F59 E48 E51 E54 E57 F62:F67 E62 E65 F70:F72 E43 F43:F45 F32:F41 F21:F29 E27" xr:uid="{64FA0E7B-D840-4B9A-B583-500740F576F9}"/>
    <dataValidation allowBlank="1" showInputMessage="1" showErrorMessage="1" promptTitle="NOTE" prompt="What category does the subcontractor come under?" sqref="E10:E11" xr:uid="{EE2EBC56-C011-41F2-AC10-202774F85499}"/>
    <dataValidation allowBlank="1" showInputMessage="1" showErrorMessage="1" promptTitle="NOTE" prompt="The quantity and unit of measurement (UOM) of the item." sqref="H10:I11" xr:uid="{5CB054A9-F5C0-4B61-B0DE-2D4094DBA01D}"/>
    <dataValidation allowBlank="1" showErrorMessage="1" promptTitle="NOTE" prompt="Image of item from manufacturers website" sqref="H15 H21 H24 H32 H35 H48 H51 H54 H57 H62 H65 H70 H43 H38 H27" xr:uid="{25097EE3-62CC-4D6D-8A22-DB504545EB5D}"/>
    <dataValidation type="list" allowBlank="1" showErrorMessage="1" promptTitle="NOTE" prompt="The payment status of the invoice:_x000a__x000a_Not Received: Invoice not received._x000a_Received: Invoice received but not actioned._x000a_In Progress: PPAR/CCPF submitted &amp; approved, not yet paid._x000a_Partially Paid: Progress payment paid._x000a_Paid: Invoice paid in full." sqref="B15 B21 B24 B32 B35 B48 B51 B54 B57 B62 B65 B70 B43 B38 B27" xr:uid="{F454D956-F176-48F0-9C61-4D83624E3F8F}">
      <formula1>$AK$3:$AK$9</formula1>
    </dataValidation>
    <dataValidation allowBlank="1" showInputMessage="1" showErrorMessage="1" promptTitle="NOTE" prompt="Subcontractor description, website link, SKU, part number, etc." sqref="F10:G11" xr:uid="{D51546E9-17AF-4227-BB02-1BFF2831D7C6}"/>
    <dataValidation allowBlank="1" showInputMessage="1" showErrorMessage="1" promptTitle="NOTE" prompt="Contact details of the subcontractor including name, number, email. Include any specific sales rep information." sqref="J10:K11" xr:uid="{A24137BE-0871-4FE6-AD52-239BA69C7315}"/>
    <dataValidation type="list" allowBlank="1" showErrorMessage="1" promptTitle="NOTE" prompt="The date the tax invoice was received." sqref="AB16 AB22 AB25 AB33 AB36 AB49 AB52 AB55 AB58 AB63 AB66 AB71 AB44 AB39 AB28" xr:uid="{ECE13570-878B-4E1B-8C43-C508B4DED2C0}">
      <formula1>#REF!</formula1>
    </dataValidation>
    <dataValidation allowBlank="1" showInputMessage="1" showErrorMessage="1" promptTitle="NOTE" prompt="This section relates to the general invoice details." sqref="AA11:AD11" xr:uid="{C6132DC8-072A-4B09-B64B-D6DB0A6F3058}"/>
    <dataValidation allowBlank="1" showInputMessage="1" showErrorMessage="1" promptTitle="NOTE" prompt="This section relates to the estimated costings as quoted." sqref="P11:S11" xr:uid="{882A6303-7F1C-4AF1-8B12-339B86C9B74A}"/>
    <dataValidation allowBlank="1" showInputMessage="1" showErrorMessage="1" promptTitle="NOTE" prompt="This section relates to the general quote details." sqref="L11:O11" xr:uid="{D1F36C32-CF9A-4125-918D-E6B6782DC294}"/>
    <dataValidation allowBlank="1" showInputMessage="1" showErrorMessage="1" promptTitle="NOTE" prompt="This section relates to the quoted details of the procured item." sqref="L10:S10" xr:uid="{9A98AD3B-94BC-4A69-B3B1-ED8A626BE416}"/>
    <dataValidation allowBlank="1" showErrorMessage="1" promptTitle="NOTE" prompt="The date the item is expected to arrive." sqref="Y17 Y23 Y40:Y41 Y34 Y72 Y50 Y53 Y56 Y59 Y64 Y67 Y45 Y37 Y26 Y29" xr:uid="{E7100B04-3343-476D-B689-3CEEB8FF652D}"/>
    <dataValidation allowBlank="1" showErrorMessage="1" promptTitle="NOTE" prompt="The lead time associated with the item (include delivery)." sqref="Y15:Y16 Y21:Y22 Y24:Y25 Y32:Y33 Y35:Y36 Y48:Y49 Y51:Y52 Y54:Y55 Y57:Y58 Y62:Y63 Y65:Y66 Y70:Y71 Y43:Y44 Y38:Y39 Y27:Y28" xr:uid="{F44631DF-E078-44E5-8730-A4A04EAFBAFA}"/>
    <dataValidation allowBlank="1" showInputMessage="1" showErrorMessage="1" promptTitle="NOTE" prompt="This section relates to the actual costing of the procured item." sqref="AE11" xr:uid="{4FC7E7B2-C4DC-4940-8555-FD6CA5E19AB3}"/>
    <dataValidation allowBlank="1" showInputMessage="1" showErrorMessage="1" promptTitle="NOTE" prompt="Any other relevant information regarding this item." sqref="AI10:AI11" xr:uid="{F8F18C50-9939-4DD8-89FF-B9F317B08575}"/>
    <dataValidation allowBlank="1" showErrorMessage="1" promptTitle="NOTE" prompt="The date the item is required." sqref="Z15:Z17 Z32:Z41 Z70:Z72 Z48:Z59 Z62:Z67 Z43:Z45 Z21:Z29" xr:uid="{3A66D8B7-6D0A-461E-BAFA-93704A24AFDD}"/>
    <dataValidation allowBlank="1" showInputMessage="1" showErrorMessage="1" promptTitle="NOTE" prompt="The invoice details." sqref="AA10" xr:uid="{93CC9E8B-9462-44FC-A9FB-109D30F44EF6}"/>
    <dataValidation allowBlank="1" showInputMessage="1" showErrorMessage="1" promptTitle="NOTE" prompt="The purchase order details from Buildxact." sqref="W11" xr:uid="{6980DADF-9847-496A-940D-CC9B9AEE756C}"/>
    <dataValidation allowBlank="1" showErrorMessage="1" promptTitle="NOTE" prompt="The date the request for quote was sent." sqref="M15:M17 M70:M72 M32:M41 M48:M59 M62:M67 M43:M45 M21:M29" xr:uid="{93F8F3CC-4F7B-4AF4-AC14-684277DE8F7D}"/>
    <dataValidation allowBlank="1" showErrorMessage="1" promptTitle="NOTE" prompt="Buildxact EST QTY/UOM." sqref="L15 U15:U17 V15 L21 V70 V21 L24 V24 L32 L65 V32 L35 V65 L48 U48:U59 V48 L51 V51 L54 V54 L57 V57 L62 U62:U67 V62 V38 V35 L70 U70:U72 V43 L43 U43:U45 U32:U41 L38 U21:U29 L27 V27" xr:uid="{9804096C-B0F5-4A62-90F9-96EAA5E98DBD}"/>
    <dataValidation allowBlank="1" showInputMessage="1" showErrorMessage="1" promptTitle="NOTE" prompt="This section related to the budget allocation in Buildxact." sqref="T10:T11" xr:uid="{505A9244-9E2E-4525-8AE5-A20483131DE4}"/>
    <dataValidation allowBlank="1" showErrorMessage="1" promptTitle="NOTE" prompt="The unit cost of the item (ex GST)." sqref="AF15:AG16 R15:R16 Q15:Q17 AF21:AG22 R21:R22 R38:R39 AF24:AG25 R24:R25 AF32:AG33 R32:R33 Q70:Q72 AF35:AG36 R35:R36 AF48:AG49 R48:R49 Q48:Q59 AF51:AG52 R51:R52 AF54:AG55 R54:R55 AF57:AG58 R57:R58 AF62:AG63 R62:R63 Q62:Q67 AF65:AG66 R65:R66 AF70:AG71 R70:R71 Q43:Q45 AF43:AG44 R43:R44 Q32:Q41 AF38:AG39 Q21:Q29 AF27:AG28 R27:R28" xr:uid="{5CD4D8BF-D95F-4845-A2FC-E4AAEEC6F59F}"/>
    <dataValidation allowBlank="1" showErrorMessage="1" promptTitle="NOTE" prompt="The subtotal of the item cost (ex GST). QTY/UOM x UNIT COST (ex GST)_x000a_" sqref="AH15:AH16 AF17 S15:T16 AH21:AH22 AF23 S21:T22 AH24:AH25 S38:T39 S24:T25 AH32:AH33 AF34 S32:T33 AH35:AH36 S70:T71 S35:T36 AH48:AH49 AF50 S48:T49 AH51:AH52 AF53 S51:T52 AH54:AH55 AF56 S54:T55 AH57:AH58 AF59 S57:T58 AH62:AH63 AF64 S62:T63 AH65:AH66 AF67 S65:T66 AH70:AH71 AF72 S43:T44 AH43:AH44 AF45 AF37 AF40:AF41 AH38:AH39 AF26 AH27:AH28 AF29 S27:T28" xr:uid="{F2848C42-4D69-49C0-AF31-24E118D4B64D}"/>
    <dataValidation allowBlank="1" showErrorMessage="1" promptTitle="NOTE" prompt="The date the request for quote was received." sqref="N15:N16 N21:N22 N24:N25 N32:N33 N35:N36 N48:N49 N51:N52 N54:N55 N57:N58 N62:N63 N65:N66 N70:N71 N43:N44 N38:N39 N27:N28" xr:uid="{AB85E587-9F98-45BC-9E22-15E268B85DD5}"/>
    <dataValidation allowBlank="1" showErrorMessage="1" promptTitle="NOTE" prompt="The date the quote request is valid until." sqref="O15:O16 O21:O22 O70:O71 O32:O33 O35:O36 O48:O49 O51:O52 O54:O55 O57:O58 O62:O63 O65:O66 O24:O25 O43:O44 O38:O39 O27:O28" xr:uid="{03CF98F5-7BDB-4186-AF07-E989F3138AC9}"/>
    <dataValidation allowBlank="1" showErrorMessage="1" promptTitle="NOTE" prompt="The date the purchase order was sent." sqref="W15:W16 W21:W22 W24:W25 W32:W33 W35:W36 W48:W49 W51:W52 W54:W55 W57:W58 W62:W63 W65:W66 W70:W71 W43:W44 W38:W39 W27:W28" xr:uid="{2B75A7D5-D370-458D-8F00-0AC4FCD9B9F3}"/>
    <dataValidation allowBlank="1" showErrorMessage="1" promptTitle="NOTE" prompt="The purchase order number in Buildxact." sqref="X15:X16 X21:X22 X43:X44 X32:X33 X35:X36 X48:X49 X51:X52 X54:X55 X57:X58 X62:X63 X65:X66 X70:X71 X24:X25 X38:X39 X27:X28" xr:uid="{D5BF6A64-89CC-47FD-9468-D7FAA7D29E60}"/>
    <dataValidation allowBlank="1" showErrorMessage="1" promptTitle="NOTE" prompt="The invoice number on the tax invoice." sqref="AA15:AA17 AA32:AA41 AA70:AA72 AA48:AA59 AA62:AA67 AA43:AA45 AA21:AA29" xr:uid="{0679A07D-29F2-4226-A30B-EF0579B18511}"/>
    <dataValidation allowBlank="1" showErrorMessage="1" promptTitle="NOTE" prompt="The date the tax invoice was received." sqref="AB15 AB17 AB21 AB23:AB24 AB40:AB41 AB32 AB34:AB35 AB72 AB48 AB50:AB51 AB53:AB54 AB56:AB57 AB59 AB62 AB64:AB65 AB67 AB70 AB45 AB43 AB37:AB38 AB26:AB27 AB29" xr:uid="{06B3FE88-1A4F-4F1F-B543-C6B389B3C415}"/>
    <dataValidation allowBlank="1" showErrorMessage="1" promptTitle="NOTE" prompt="Any other relevant information regarding this item." sqref="AI15 AI21 AI24 AI32 AI35 AI48 AI51 AI54 AI57 AI62 AI65 AI70 AI43 AI38 AI27" xr:uid="{331CD7D9-2E68-49A3-A8B9-0304FE06C57D}"/>
    <dataValidation allowBlank="1" showErrorMessage="1" promptTitle="NOTE" prompt="The date the tax invoice is due by." sqref="AC15:AD16 AC21:AD22 AC24:AD25 AC32:AD33 AC35:AD36 AC48:AD49 AC51:AD52 AC54:AD55 AC57:AD58 AC62:AD63 AC65:AD66 AC70:AD71 AC43:AD44 AC38:AD39 AC27:AD28" xr:uid="{FBD31EC1-08F4-4C3B-B1A2-E36E148E53A5}"/>
    <dataValidation allowBlank="1" showInputMessage="1" showErrorMessage="1" promptTitle="NOTE" prompt="The attendance details for the subcontractor." sqref="Y11:Z11" xr:uid="{17AAF9AF-AB88-409A-A51D-AE81D1F1841A}"/>
    <dataValidation type="list" allowBlank="1" showErrorMessage="1" promptTitle="NOTE" prompt="The payment status of the invoice:_x000a__x000a_Not Received: Invoice not received._x000a_Received: Invoice received but not actioned._x000a_In Progress: PPAR/CCPF submitted &amp; approved, not yet paid._x000a_Partially Paid: Progress payment paid._x000a_Paid: Invoice paid in full." sqref="C15 C21 C24 C32 C35 C48 C51 C54 C57 C62 C65 C70 C43 C38 C27" xr:uid="{DB6639C8-7F63-47F6-A1DE-8F3B39317505}">
      <formula1>$AM$3:$AM$7</formula1>
    </dataValidation>
    <dataValidation type="list" allowBlank="1" showErrorMessage="1" promptTitle="NOTE" prompt="The delivery status of the item:_x000a__x000a_Pending: Item not yet ordered._x000a_Ordered: Item ordered, not yet dispatched._x000a_In Transit: Item in transit._x000a_Awaiting Collection: Item awaiting collection._x000a_Delivered: Item delivered." sqref="D15:D17 D32:D41 D70:D72 D48:D59 D62:D67 D43:D45 D21:D29" xr:uid="{736D4568-35DD-411F-8B0D-6D71828CA35E}">
      <formula1>$AO$3:$AO$8</formula1>
    </dataValidation>
  </dataValidations>
  <hyperlinks>
    <hyperlink ref="K50" r:id="rId1" xr:uid="{24A4F01E-AE16-49E6-8FCC-ECB5909BBBEF}"/>
    <hyperlink ref="K56" r:id="rId2" xr:uid="{35B8B3A3-BD03-4152-957B-9DC633CC73E1}"/>
    <hyperlink ref="K53" r:id="rId3" display="mailto:ben@luxefinishesau.com" xr:uid="{0D91CC23-752F-4DC5-8189-84C25D0A749F}"/>
    <hyperlink ref="K59" r:id="rId4" display="mailto:ben@luxefinishesau.com" xr:uid="{39386240-2598-4AE7-BB28-B6AB962F45AB}"/>
    <hyperlink ref="K64" r:id="rId5" xr:uid="{A2BEFDE7-A546-4172-A923-A3C9DABFEB1C}"/>
    <hyperlink ref="K67" r:id="rId6" xr:uid="{583ED689-96D2-4CFC-920D-DC9FE09BDC95}"/>
  </hyperlinks>
  <pageMargins left="0.7" right="0.7" top="0.75" bottom="0.75" header="0.3" footer="0.3"/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4EE69-EFAA-49D3-BB72-CAA6C0BE5076}">
  <sheetPr codeName="Sheet3"/>
  <dimension ref="A1:AO106"/>
  <sheetViews>
    <sheetView zoomScale="70" zoomScaleNormal="70" workbookViewId="0">
      <pane ySplit="11" topLeftCell="A12" activePane="bottomLeft" state="frozen"/>
      <selection pane="bottomLeft" activeCell="G37" sqref="G37"/>
    </sheetView>
  </sheetViews>
  <sheetFormatPr defaultColWidth="8.85546875" defaultRowHeight="14.25" x14ac:dyDescent="0.2"/>
  <cols>
    <col min="1" max="1" width="8.85546875" style="10"/>
    <col min="2" max="4" width="17.7109375" style="5" customWidth="1"/>
    <col min="5" max="5" width="44.42578125" style="5" customWidth="1"/>
    <col min="6" max="6" width="11.140625" style="5" customWidth="1"/>
    <col min="7" max="7" width="77.85546875" style="10" customWidth="1"/>
    <col min="8" max="8" width="8.28515625" style="13" customWidth="1"/>
    <col min="9" max="9" width="8.28515625" style="7" customWidth="1"/>
    <col min="10" max="10" width="11.140625" style="7" customWidth="1"/>
    <col min="11" max="11" width="44.42578125" style="5" customWidth="1"/>
    <col min="12" max="16" width="19.42578125" style="5" customWidth="1"/>
    <col min="17" max="18" width="19.42578125" style="16" customWidth="1"/>
    <col min="19" max="20" width="19.42578125" style="5" customWidth="1"/>
    <col min="21" max="22" width="9.7109375" style="5" customWidth="1"/>
    <col min="23" max="23" width="19.42578125" style="8" customWidth="1"/>
    <col min="24" max="26" width="19.42578125" style="5" customWidth="1"/>
    <col min="27" max="27" width="19.42578125" style="8" customWidth="1"/>
    <col min="28" max="28" width="19.42578125" style="9" customWidth="1"/>
    <col min="29" max="31" width="19.42578125" style="5" customWidth="1"/>
    <col min="32" max="33" width="19.42578125" style="16" customWidth="1"/>
    <col min="34" max="34" width="19.42578125" style="5" customWidth="1"/>
    <col min="35" max="35" width="100" style="7" customWidth="1"/>
    <col min="36" max="36" width="8.85546875" style="10"/>
    <col min="37" max="37" width="33.42578125" style="7" customWidth="1"/>
    <col min="38" max="38" width="5.5703125" style="7" customWidth="1"/>
    <col min="39" max="39" width="33.42578125" style="7" customWidth="1"/>
    <col min="40" max="40" width="5.5703125" style="7" customWidth="1"/>
    <col min="41" max="41" width="33.42578125" style="7" customWidth="1"/>
    <col min="42" max="16384" width="8.85546875" style="10"/>
  </cols>
  <sheetData>
    <row r="1" spans="1:41" x14ac:dyDescent="0.2">
      <c r="A1" s="121" t="s">
        <v>105</v>
      </c>
    </row>
    <row r="2" spans="1:41" ht="19.149999999999999" customHeight="1" x14ac:dyDescent="0.2">
      <c r="B2" s="473"/>
      <c r="C2" s="473"/>
      <c r="D2" s="473"/>
      <c r="F2" s="6"/>
      <c r="G2" s="6"/>
      <c r="H2" s="1"/>
      <c r="K2" s="1" t="s">
        <v>59</v>
      </c>
      <c r="L2" s="82" t="s">
        <v>103</v>
      </c>
      <c r="M2" s="18"/>
      <c r="N2" s="118"/>
      <c r="O2" s="118"/>
      <c r="P2" s="79"/>
      <c r="Q2" s="4"/>
      <c r="R2" s="4"/>
      <c r="S2" s="4"/>
      <c r="T2" s="81"/>
      <c r="U2" s="81"/>
      <c r="AE2" s="4"/>
      <c r="AF2" s="4"/>
      <c r="AG2" s="4"/>
      <c r="AH2" s="4"/>
      <c r="AK2" s="62" t="s">
        <v>29</v>
      </c>
      <c r="AL2" s="17"/>
      <c r="AM2" s="62" t="s">
        <v>33</v>
      </c>
      <c r="AN2" s="17"/>
      <c r="AO2" s="62" t="s">
        <v>72</v>
      </c>
    </row>
    <row r="3" spans="1:41" ht="19.149999999999999" customHeight="1" x14ac:dyDescent="0.2">
      <c r="B3" s="473"/>
      <c r="C3" s="473"/>
      <c r="D3" s="473"/>
      <c r="E3" s="6"/>
      <c r="F3" s="6"/>
      <c r="G3" s="6"/>
      <c r="H3" s="1"/>
      <c r="K3" s="1" t="s">
        <v>60</v>
      </c>
      <c r="L3" s="109"/>
      <c r="M3" s="110"/>
      <c r="N3" s="65"/>
      <c r="O3" s="113"/>
      <c r="P3" s="79"/>
      <c r="Q3" s="2"/>
      <c r="R3" s="4"/>
      <c r="S3" s="4"/>
      <c r="T3" s="4"/>
      <c r="U3" s="4"/>
      <c r="AB3" s="11" t="s">
        <v>54</v>
      </c>
      <c r="AE3" s="2"/>
      <c r="AF3" s="2"/>
      <c r="AG3" s="4"/>
      <c r="AH3" s="4"/>
      <c r="AK3" s="63" t="s">
        <v>30</v>
      </c>
      <c r="AL3" s="2"/>
      <c r="AM3" s="64" t="s">
        <v>0</v>
      </c>
      <c r="AN3" s="65"/>
      <c r="AO3" s="66" t="s">
        <v>82</v>
      </c>
    </row>
    <row r="4" spans="1:41" ht="19.149999999999999" customHeight="1" x14ac:dyDescent="0.2">
      <c r="B4" s="473"/>
      <c r="C4" s="473"/>
      <c r="D4" s="473"/>
      <c r="E4" s="471" t="s">
        <v>73</v>
      </c>
      <c r="F4" s="471"/>
      <c r="G4" s="471"/>
      <c r="H4" s="1"/>
      <c r="K4" s="1" t="s">
        <v>61</v>
      </c>
      <c r="L4" s="109"/>
      <c r="M4" s="110"/>
      <c r="N4" s="111"/>
      <c r="O4" s="113"/>
      <c r="P4" s="79"/>
      <c r="Q4" s="2"/>
      <c r="R4" s="4"/>
      <c r="S4" s="4"/>
      <c r="T4" s="4"/>
      <c r="U4" s="4"/>
      <c r="AB4" s="11" t="s">
        <v>55</v>
      </c>
      <c r="AE4" s="2"/>
      <c r="AF4" s="2"/>
      <c r="AG4" s="4"/>
      <c r="AH4" s="4"/>
      <c r="AK4" s="70" t="s">
        <v>31</v>
      </c>
      <c r="AL4" s="2"/>
      <c r="AM4" s="68" t="s">
        <v>24</v>
      </c>
      <c r="AN4" s="65"/>
      <c r="AO4" s="75" t="s">
        <v>101</v>
      </c>
    </row>
    <row r="5" spans="1:41" ht="19.149999999999999" customHeight="1" x14ac:dyDescent="0.2">
      <c r="B5" s="473"/>
      <c r="C5" s="473"/>
      <c r="D5" s="473"/>
      <c r="E5" s="471"/>
      <c r="F5" s="471"/>
      <c r="G5" s="471"/>
      <c r="H5" s="1"/>
      <c r="K5" s="1" t="s">
        <v>74</v>
      </c>
      <c r="L5" s="109"/>
      <c r="M5" s="110"/>
      <c r="N5" s="65"/>
      <c r="O5" s="113"/>
      <c r="P5" s="79"/>
      <c r="Q5" s="2"/>
      <c r="R5" s="4"/>
      <c r="S5" s="4"/>
      <c r="T5" s="4"/>
      <c r="U5" s="4"/>
      <c r="AB5" s="11"/>
      <c r="AE5" s="2"/>
      <c r="AF5" s="2"/>
      <c r="AG5" s="4"/>
      <c r="AH5" s="4"/>
      <c r="AK5" s="73" t="s">
        <v>32</v>
      </c>
      <c r="AL5" s="2"/>
      <c r="AM5" s="71" t="s">
        <v>3</v>
      </c>
      <c r="AN5" s="65"/>
      <c r="AO5" s="75" t="s">
        <v>25</v>
      </c>
    </row>
    <row r="6" spans="1:41" ht="19.149999999999999" customHeight="1" x14ac:dyDescent="0.2">
      <c r="B6" s="473"/>
      <c r="C6" s="473"/>
      <c r="D6" s="473"/>
      <c r="E6" s="471"/>
      <c r="F6" s="471"/>
      <c r="G6" s="471"/>
      <c r="H6" s="1"/>
      <c r="K6" s="1" t="s">
        <v>6</v>
      </c>
      <c r="L6" s="109"/>
      <c r="M6" s="110"/>
      <c r="N6" s="109"/>
      <c r="O6" s="113"/>
      <c r="P6" s="82"/>
      <c r="Q6" s="4"/>
      <c r="R6" s="4"/>
      <c r="S6" s="4"/>
      <c r="T6" s="4"/>
      <c r="U6" s="4"/>
      <c r="AE6" s="4"/>
      <c r="AF6" s="4"/>
      <c r="AG6" s="4"/>
      <c r="AH6" s="4"/>
      <c r="AK6" s="73" t="s">
        <v>100</v>
      </c>
      <c r="AL6" s="2"/>
      <c r="AM6" s="74" t="s">
        <v>5</v>
      </c>
      <c r="AN6" s="65"/>
      <c r="AO6" s="120" t="s">
        <v>21</v>
      </c>
    </row>
    <row r="7" spans="1:41" ht="19.149999999999999" customHeight="1" x14ac:dyDescent="0.2">
      <c r="B7" s="473"/>
      <c r="C7" s="473"/>
      <c r="D7" s="473"/>
      <c r="E7" s="6"/>
      <c r="F7" s="6"/>
      <c r="G7" s="6"/>
      <c r="H7" s="1"/>
      <c r="K7" s="1" t="s">
        <v>62</v>
      </c>
      <c r="L7" s="111"/>
      <c r="M7" s="89"/>
      <c r="N7" s="111"/>
      <c r="O7" s="113"/>
      <c r="P7" s="82"/>
      <c r="Q7" s="4"/>
      <c r="R7" s="4"/>
      <c r="S7" s="4"/>
      <c r="T7" s="4"/>
      <c r="U7" s="4"/>
      <c r="AE7" s="4"/>
      <c r="AF7" s="4"/>
      <c r="AG7" s="4"/>
      <c r="AH7" s="4"/>
      <c r="AK7" s="67" t="s">
        <v>24</v>
      </c>
      <c r="AL7" s="2"/>
      <c r="AM7" s="76" t="s">
        <v>99</v>
      </c>
      <c r="AN7" s="65"/>
      <c r="AO7" s="69" t="s">
        <v>102</v>
      </c>
    </row>
    <row r="8" spans="1:41" ht="19.149999999999999" customHeight="1" x14ac:dyDescent="0.2">
      <c r="B8" s="473"/>
      <c r="C8" s="473"/>
      <c r="D8" s="473"/>
      <c r="E8" s="6"/>
      <c r="F8" s="6"/>
      <c r="G8" s="6"/>
      <c r="H8" s="1"/>
      <c r="K8" s="1" t="s">
        <v>9</v>
      </c>
      <c r="L8" s="2"/>
      <c r="M8" s="119"/>
      <c r="N8" s="3"/>
      <c r="O8" s="79"/>
      <c r="P8" s="79"/>
      <c r="Q8" s="4"/>
      <c r="R8" s="4"/>
      <c r="S8" s="4"/>
      <c r="T8" s="4"/>
      <c r="U8" s="4"/>
      <c r="AE8" s="4"/>
      <c r="AF8" s="4"/>
      <c r="AG8" s="4"/>
      <c r="AH8" s="4"/>
      <c r="AK8" s="78" t="s">
        <v>34</v>
      </c>
      <c r="AL8" s="2"/>
      <c r="AM8" s="76" t="s">
        <v>8</v>
      </c>
      <c r="AN8" s="4"/>
      <c r="AO8" s="77" t="s">
        <v>26</v>
      </c>
    </row>
    <row r="9" spans="1:41" ht="13.9" customHeight="1" x14ac:dyDescent="0.2">
      <c r="J9" s="14"/>
      <c r="K9" s="15"/>
      <c r="L9" s="112"/>
      <c r="M9" s="4"/>
      <c r="P9" s="15"/>
      <c r="T9" s="80"/>
      <c r="U9" s="80"/>
      <c r="V9" s="4"/>
      <c r="AE9" s="15"/>
      <c r="AK9" s="4" t="s">
        <v>36</v>
      </c>
      <c r="AL9" s="4"/>
      <c r="AM9" s="4" t="s">
        <v>36</v>
      </c>
      <c r="AN9" s="4"/>
      <c r="AO9" s="4" t="s">
        <v>36</v>
      </c>
    </row>
    <row r="10" spans="1:41" ht="30" customHeight="1" x14ac:dyDescent="0.2">
      <c r="B10" s="480" t="s">
        <v>35</v>
      </c>
      <c r="C10" s="481"/>
      <c r="D10" s="482"/>
      <c r="E10" s="485" t="s">
        <v>370</v>
      </c>
      <c r="F10" s="474" t="s">
        <v>11</v>
      </c>
      <c r="G10" s="475"/>
      <c r="H10" s="483" t="s">
        <v>38</v>
      </c>
      <c r="I10" s="478" t="s">
        <v>37</v>
      </c>
      <c r="J10" s="474" t="s">
        <v>13</v>
      </c>
      <c r="K10" s="475"/>
      <c r="L10" s="490" t="s">
        <v>90</v>
      </c>
      <c r="M10" s="491"/>
      <c r="N10" s="491"/>
      <c r="O10" s="491"/>
      <c r="P10" s="491"/>
      <c r="Q10" s="491"/>
      <c r="R10" s="491"/>
      <c r="S10" s="492"/>
      <c r="T10" s="480" t="s">
        <v>97</v>
      </c>
      <c r="U10" s="481"/>
      <c r="V10" s="481"/>
      <c r="W10" s="481"/>
      <c r="X10" s="481"/>
      <c r="Y10" s="481"/>
      <c r="Z10" s="482"/>
      <c r="AA10" s="485" t="s">
        <v>93</v>
      </c>
      <c r="AB10" s="485"/>
      <c r="AC10" s="485"/>
      <c r="AD10" s="485"/>
      <c r="AE10" s="485"/>
      <c r="AF10" s="485"/>
      <c r="AG10" s="485"/>
      <c r="AH10" s="485"/>
      <c r="AI10" s="414" t="s">
        <v>18</v>
      </c>
      <c r="AK10" s="10"/>
      <c r="AL10" s="10"/>
      <c r="AM10" s="10"/>
      <c r="AN10" s="10"/>
      <c r="AO10" s="10"/>
    </row>
    <row r="11" spans="1:41" ht="30" customHeight="1" x14ac:dyDescent="0.2">
      <c r="B11" s="61" t="s">
        <v>28</v>
      </c>
      <c r="C11" s="61" t="s">
        <v>27</v>
      </c>
      <c r="D11" s="61" t="s">
        <v>70</v>
      </c>
      <c r="E11" s="485"/>
      <c r="F11" s="476"/>
      <c r="G11" s="477"/>
      <c r="H11" s="484"/>
      <c r="I11" s="479"/>
      <c r="J11" s="476"/>
      <c r="K11" s="477"/>
      <c r="L11" s="490" t="s">
        <v>16</v>
      </c>
      <c r="M11" s="491"/>
      <c r="N11" s="491"/>
      <c r="O11" s="492"/>
      <c r="P11" s="494" t="s">
        <v>88</v>
      </c>
      <c r="Q11" s="494"/>
      <c r="R11" s="494"/>
      <c r="S11" s="495"/>
      <c r="T11" s="476" t="s">
        <v>15</v>
      </c>
      <c r="U11" s="487"/>
      <c r="V11" s="477"/>
      <c r="W11" s="488" t="s">
        <v>17</v>
      </c>
      <c r="X11" s="489"/>
      <c r="Y11" s="488" t="s">
        <v>71</v>
      </c>
      <c r="Z11" s="489"/>
      <c r="AA11" s="485" t="s">
        <v>98</v>
      </c>
      <c r="AB11" s="485"/>
      <c r="AC11" s="485"/>
      <c r="AD11" s="485"/>
      <c r="AE11" s="486" t="s">
        <v>14</v>
      </c>
      <c r="AF11" s="486"/>
      <c r="AG11" s="486"/>
      <c r="AH11" s="486"/>
      <c r="AI11" s="414"/>
      <c r="AK11" s="10"/>
      <c r="AL11" s="10"/>
      <c r="AM11" s="10"/>
      <c r="AN11" s="10"/>
    </row>
    <row r="12" spans="1:41" ht="30" customHeight="1" x14ac:dyDescent="0.2">
      <c r="B12" s="17"/>
      <c r="C12" s="17"/>
      <c r="D12" s="17"/>
      <c r="E12" s="17"/>
      <c r="F12" s="17"/>
      <c r="G12" s="18"/>
      <c r="H12" s="1"/>
      <c r="I12" s="18"/>
      <c r="J12" s="18"/>
      <c r="K12" s="17"/>
      <c r="L12" s="17"/>
      <c r="M12" s="17"/>
      <c r="N12" s="17"/>
      <c r="O12" s="17"/>
      <c r="P12" s="17"/>
      <c r="Q12" s="19"/>
      <c r="R12" s="19"/>
      <c r="S12" s="20"/>
      <c r="T12" s="21"/>
      <c r="U12" s="17"/>
      <c r="V12" s="17"/>
      <c r="W12" s="22"/>
      <c r="X12" s="17"/>
      <c r="Y12" s="17"/>
      <c r="Z12" s="17"/>
      <c r="AA12" s="22"/>
      <c r="AB12" s="23"/>
      <c r="AC12" s="17"/>
      <c r="AD12" s="17"/>
      <c r="AE12" s="17"/>
      <c r="AF12" s="19"/>
      <c r="AG12" s="19"/>
      <c r="AH12" s="20"/>
      <c r="AI12" s="18"/>
    </row>
    <row r="13" spans="1:41" ht="30" customHeight="1" x14ac:dyDescent="0.2">
      <c r="B13" s="493" t="s">
        <v>84</v>
      </c>
      <c r="C13" s="493"/>
      <c r="D13" s="493"/>
      <c r="E13" s="493"/>
      <c r="F13" s="493"/>
      <c r="G13" s="493"/>
      <c r="H13" s="493"/>
      <c r="I13" s="493"/>
      <c r="J13" s="493"/>
      <c r="K13" s="493"/>
      <c r="L13" s="493"/>
      <c r="M13" s="493"/>
      <c r="N13" s="493"/>
      <c r="O13" s="493"/>
      <c r="P13" s="493"/>
      <c r="Q13" s="493"/>
      <c r="R13" s="493"/>
      <c r="S13" s="493"/>
      <c r="T13" s="493"/>
      <c r="U13" s="493"/>
      <c r="V13" s="493"/>
      <c r="W13" s="493"/>
      <c r="X13" s="493"/>
      <c r="Y13" s="493"/>
      <c r="Z13" s="493"/>
      <c r="AA13" s="493"/>
      <c r="AB13" s="493"/>
      <c r="AC13" s="493"/>
      <c r="AD13" s="493"/>
      <c r="AE13" s="493"/>
      <c r="AF13" s="493"/>
      <c r="AG13" s="493"/>
      <c r="AH13" s="493"/>
      <c r="AI13" s="493"/>
    </row>
    <row r="14" spans="1:41" s="7" customFormat="1" ht="30" customHeight="1" x14ac:dyDescent="0.2">
      <c r="B14" s="472" t="s">
        <v>10</v>
      </c>
      <c r="C14" s="472"/>
      <c r="D14" s="472"/>
      <c r="E14" s="472"/>
      <c r="F14" s="472"/>
      <c r="G14" s="472"/>
      <c r="H14" s="472"/>
      <c r="I14" s="472"/>
      <c r="J14" s="472"/>
      <c r="K14" s="472"/>
      <c r="L14" s="472"/>
      <c r="M14" s="472"/>
      <c r="N14" s="472"/>
      <c r="O14" s="472"/>
      <c r="P14" s="472"/>
      <c r="Q14" s="472"/>
      <c r="R14" s="472"/>
      <c r="S14" s="472"/>
      <c r="T14" s="472"/>
      <c r="U14" s="472"/>
      <c r="V14" s="472"/>
      <c r="W14" s="472"/>
      <c r="X14" s="472"/>
      <c r="Y14" s="472"/>
      <c r="Z14" s="472"/>
      <c r="AA14" s="472"/>
      <c r="AB14" s="472"/>
      <c r="AC14" s="472"/>
      <c r="AD14" s="472"/>
      <c r="AE14" s="472"/>
      <c r="AF14" s="472"/>
      <c r="AG14" s="472"/>
      <c r="AH14" s="472"/>
      <c r="AI14" s="472"/>
      <c r="AJ14" s="10"/>
    </row>
    <row r="15" spans="1:41" ht="30" customHeight="1" x14ac:dyDescent="0.2">
      <c r="B15" s="338" t="s">
        <v>30</v>
      </c>
      <c r="C15" s="340" t="s">
        <v>0</v>
      </c>
      <c r="D15" s="342" t="s">
        <v>82</v>
      </c>
      <c r="E15" s="344"/>
      <c r="F15" s="25" t="s">
        <v>39</v>
      </c>
      <c r="G15" s="26"/>
      <c r="H15" s="346"/>
      <c r="I15" s="348"/>
      <c r="J15" s="27" t="s">
        <v>39</v>
      </c>
      <c r="K15" s="28"/>
      <c r="L15" s="32" t="s">
        <v>91</v>
      </c>
      <c r="M15" s="33"/>
      <c r="N15" s="34" t="s">
        <v>49</v>
      </c>
      <c r="O15" s="114"/>
      <c r="P15" s="115" t="s">
        <v>75</v>
      </c>
      <c r="Q15" s="85"/>
      <c r="R15" s="29" t="s">
        <v>19</v>
      </c>
      <c r="S15" s="88">
        <f>SUM(Q16:Q17)/10</f>
        <v>0</v>
      </c>
      <c r="T15" s="30" t="s">
        <v>44</v>
      </c>
      <c r="U15" s="31"/>
      <c r="V15" s="2"/>
      <c r="W15" s="35" t="s">
        <v>47</v>
      </c>
      <c r="X15" s="36"/>
      <c r="Y15" s="41" t="s">
        <v>67</v>
      </c>
      <c r="Z15" s="116"/>
      <c r="AA15" s="37" t="s">
        <v>92</v>
      </c>
      <c r="AB15" s="38"/>
      <c r="AC15" s="39" t="s">
        <v>52</v>
      </c>
      <c r="AD15" s="40"/>
      <c r="AE15" s="93" t="s">
        <v>89</v>
      </c>
      <c r="AF15" s="85"/>
      <c r="AG15" s="29" t="s">
        <v>19</v>
      </c>
      <c r="AH15" s="88">
        <f>(AF16+AF17)/10</f>
        <v>0</v>
      </c>
      <c r="AI15" s="351"/>
    </row>
    <row r="16" spans="1:41" ht="30" customHeight="1" x14ac:dyDescent="0.2">
      <c r="B16" s="338"/>
      <c r="C16" s="340"/>
      <c r="D16" s="342"/>
      <c r="E16" s="344"/>
      <c r="F16" s="42" t="s">
        <v>40</v>
      </c>
      <c r="G16" s="3"/>
      <c r="H16" s="346"/>
      <c r="I16" s="348"/>
      <c r="J16" s="43" t="s">
        <v>42</v>
      </c>
      <c r="K16" s="44"/>
      <c r="L16" s="45" t="s">
        <v>92</v>
      </c>
      <c r="M16" s="46"/>
      <c r="N16" s="353" t="s">
        <v>50</v>
      </c>
      <c r="O16" s="355"/>
      <c r="P16" s="94" t="s">
        <v>76</v>
      </c>
      <c r="Q16" s="86">
        <f>Q15*H15</f>
        <v>0</v>
      </c>
      <c r="R16" s="357" t="s">
        <v>77</v>
      </c>
      <c r="S16" s="359">
        <f>S15+Q17+Q16</f>
        <v>0</v>
      </c>
      <c r="T16" s="102" t="s">
        <v>46</v>
      </c>
      <c r="U16" s="361"/>
      <c r="V16" s="362"/>
      <c r="W16" s="363" t="s">
        <v>51</v>
      </c>
      <c r="X16" s="365"/>
      <c r="Y16" s="49" t="s">
        <v>68</v>
      </c>
      <c r="Z16" s="50"/>
      <c r="AA16" s="47" t="s">
        <v>95</v>
      </c>
      <c r="AB16" s="48"/>
      <c r="AC16" s="367" t="s">
        <v>53</v>
      </c>
      <c r="AD16" s="355"/>
      <c r="AE16" s="93" t="s">
        <v>76</v>
      </c>
      <c r="AF16" s="100">
        <v>0</v>
      </c>
      <c r="AG16" s="106" t="s">
        <v>77</v>
      </c>
      <c r="AH16" s="107">
        <f>AH15+AF17+AF16</f>
        <v>0</v>
      </c>
      <c r="AI16" s="351"/>
    </row>
    <row r="17" spans="1:41" ht="30" customHeight="1" x14ac:dyDescent="0.2">
      <c r="B17" s="339"/>
      <c r="C17" s="341"/>
      <c r="D17" s="343"/>
      <c r="E17" s="345"/>
      <c r="F17" s="51" t="s">
        <v>41</v>
      </c>
      <c r="G17" s="52"/>
      <c r="H17" s="347"/>
      <c r="I17" s="349"/>
      <c r="J17" s="53" t="s">
        <v>43</v>
      </c>
      <c r="K17" s="54"/>
      <c r="L17" s="55" t="s">
        <v>48</v>
      </c>
      <c r="M17" s="56"/>
      <c r="N17" s="354"/>
      <c r="O17" s="356"/>
      <c r="P17" s="95" t="s">
        <v>78</v>
      </c>
      <c r="Q17" s="87"/>
      <c r="R17" s="358"/>
      <c r="S17" s="360"/>
      <c r="T17" s="103" t="s">
        <v>45</v>
      </c>
      <c r="U17" s="369">
        <f>U15*U16</f>
        <v>0</v>
      </c>
      <c r="V17" s="370"/>
      <c r="W17" s="364"/>
      <c r="X17" s="366"/>
      <c r="Y17" s="59" t="s">
        <v>69</v>
      </c>
      <c r="Z17" s="84" t="str">
        <f>_xlfn.DAYS(Z16+1,Z15) &amp; " day/s "</f>
        <v xml:space="preserve">1 day/s </v>
      </c>
      <c r="AA17" s="57" t="s">
        <v>94</v>
      </c>
      <c r="AB17" s="58"/>
      <c r="AC17" s="368"/>
      <c r="AD17" s="356"/>
      <c r="AE17" s="95" t="s">
        <v>78</v>
      </c>
      <c r="AF17" s="101"/>
      <c r="AG17" s="105" t="s">
        <v>96</v>
      </c>
      <c r="AH17" s="108">
        <f>S16-AH16</f>
        <v>0</v>
      </c>
      <c r="AI17" s="352"/>
    </row>
    <row r="18" spans="1:41" ht="29.45" customHeight="1" x14ac:dyDescent="0.2">
      <c r="L18" s="17"/>
      <c r="M18" s="17"/>
      <c r="N18" s="17"/>
      <c r="O18" s="17"/>
      <c r="P18" s="17"/>
      <c r="Q18" s="19"/>
      <c r="R18" s="19"/>
      <c r="S18" s="20"/>
      <c r="T18" s="21"/>
      <c r="U18" s="17"/>
      <c r="V18" s="17"/>
      <c r="W18" s="22"/>
      <c r="X18" s="17"/>
      <c r="Y18" s="17"/>
      <c r="Z18" s="17"/>
      <c r="AA18" s="22"/>
      <c r="AB18" s="23"/>
      <c r="AC18" s="17"/>
      <c r="AD18" s="17"/>
      <c r="AE18" s="96"/>
      <c r="AF18" s="97"/>
      <c r="AG18" s="19"/>
      <c r="AH18" s="20"/>
    </row>
    <row r="19" spans="1:41" s="7" customFormat="1" ht="30" customHeight="1" x14ac:dyDescent="0.2">
      <c r="B19" s="414" t="s">
        <v>354</v>
      </c>
      <c r="C19" s="414"/>
      <c r="D19" s="414"/>
      <c r="E19" s="414"/>
      <c r="F19" s="414"/>
      <c r="G19" s="414"/>
      <c r="H19" s="414"/>
      <c r="I19" s="414"/>
      <c r="J19" s="414"/>
      <c r="K19" s="414"/>
      <c r="L19" s="414"/>
      <c r="M19" s="414"/>
      <c r="N19" s="414"/>
      <c r="O19" s="414"/>
      <c r="P19" s="414"/>
      <c r="Q19" s="414"/>
      <c r="R19" s="414"/>
      <c r="S19" s="414"/>
      <c r="T19" s="414"/>
      <c r="U19" s="414"/>
      <c r="V19" s="414"/>
      <c r="W19" s="414"/>
      <c r="X19" s="414"/>
      <c r="Y19" s="414"/>
      <c r="Z19" s="414"/>
      <c r="AA19" s="414"/>
      <c r="AB19" s="414"/>
      <c r="AC19" s="414"/>
      <c r="AD19" s="414"/>
      <c r="AE19" s="414"/>
      <c r="AF19" s="414"/>
      <c r="AG19" s="414"/>
      <c r="AH19" s="414"/>
      <c r="AI19" s="414"/>
      <c r="AJ19" s="10"/>
    </row>
    <row r="20" spans="1:41" s="205" customFormat="1" ht="30" customHeight="1" x14ac:dyDescent="0.2">
      <c r="A20" s="10"/>
      <c r="B20" s="465" t="s">
        <v>24</v>
      </c>
      <c r="C20" s="460" t="s">
        <v>0</v>
      </c>
      <c r="D20" s="462" t="s">
        <v>82</v>
      </c>
      <c r="E20" s="507" t="s">
        <v>365</v>
      </c>
      <c r="F20" s="179" t="s">
        <v>39</v>
      </c>
      <c r="G20" s="180" t="s">
        <v>355</v>
      </c>
      <c r="H20" s="467">
        <v>9</v>
      </c>
      <c r="I20" s="469" t="s">
        <v>366</v>
      </c>
      <c r="J20" s="181" t="s">
        <v>39</v>
      </c>
      <c r="K20" s="182" t="s">
        <v>356</v>
      </c>
      <c r="L20" s="183" t="s">
        <v>91</v>
      </c>
      <c r="M20" s="184" t="s">
        <v>361</v>
      </c>
      <c r="N20" s="185" t="s">
        <v>49</v>
      </c>
      <c r="O20" s="251"/>
      <c r="P20" s="252" t="s">
        <v>75</v>
      </c>
      <c r="Q20" s="188">
        <v>25</v>
      </c>
      <c r="R20" s="189" t="s">
        <v>19</v>
      </c>
      <c r="S20" s="190">
        <f>SUM(Q21:Q22)/10</f>
        <v>62.5</v>
      </c>
      <c r="T20" s="191" t="s">
        <v>44</v>
      </c>
      <c r="U20" s="192"/>
      <c r="V20" s="193"/>
      <c r="W20" s="194" t="s">
        <v>47</v>
      </c>
      <c r="X20" s="195"/>
      <c r="Y20" s="196" t="s">
        <v>67</v>
      </c>
      <c r="Z20" s="253"/>
      <c r="AA20" s="198" t="s">
        <v>92</v>
      </c>
      <c r="AB20" s="199"/>
      <c r="AC20" s="200" t="s">
        <v>52</v>
      </c>
      <c r="AD20" s="201"/>
      <c r="AE20" s="219" t="s">
        <v>89</v>
      </c>
      <c r="AF20" s="188"/>
      <c r="AG20" s="189" t="s">
        <v>19</v>
      </c>
      <c r="AH20" s="190">
        <f>(AF21+AF22)/10</f>
        <v>0</v>
      </c>
      <c r="AI20" s="444"/>
      <c r="AK20" s="206"/>
      <c r="AL20" s="206"/>
      <c r="AM20" s="206"/>
      <c r="AN20" s="206"/>
      <c r="AO20" s="206"/>
    </row>
    <row r="21" spans="1:41" s="205" customFormat="1" ht="30" customHeight="1" x14ac:dyDescent="0.2">
      <c r="A21" s="10"/>
      <c r="B21" s="465"/>
      <c r="C21" s="460"/>
      <c r="D21" s="462"/>
      <c r="E21" s="507"/>
      <c r="F21" s="207" t="s">
        <v>40</v>
      </c>
      <c r="G21" s="208"/>
      <c r="H21" s="467"/>
      <c r="I21" s="469"/>
      <c r="J21" s="209" t="s">
        <v>42</v>
      </c>
      <c r="K21" s="210"/>
      <c r="L21" s="211" t="s">
        <v>92</v>
      </c>
      <c r="M21" s="184" t="s">
        <v>361</v>
      </c>
      <c r="N21" s="418" t="s">
        <v>50</v>
      </c>
      <c r="O21" s="420"/>
      <c r="P21" s="213" t="s">
        <v>76</v>
      </c>
      <c r="Q21" s="203">
        <f>Q20*H20</f>
        <v>225</v>
      </c>
      <c r="R21" s="422" t="s">
        <v>77</v>
      </c>
      <c r="S21" s="424">
        <f>S20+Q22+Q21</f>
        <v>687.5</v>
      </c>
      <c r="T21" s="214" t="s">
        <v>46</v>
      </c>
      <c r="U21" s="426"/>
      <c r="V21" s="427"/>
      <c r="W21" s="428" t="s">
        <v>51</v>
      </c>
      <c r="X21" s="430"/>
      <c r="Y21" s="215" t="s">
        <v>68</v>
      </c>
      <c r="Z21" s="216"/>
      <c r="AA21" s="217" t="s">
        <v>95</v>
      </c>
      <c r="AB21" s="218"/>
      <c r="AC21" s="432" t="s">
        <v>53</v>
      </c>
      <c r="AD21" s="420"/>
      <c r="AE21" s="219" t="s">
        <v>76</v>
      </c>
      <c r="AF21" s="220">
        <v>0</v>
      </c>
      <c r="AG21" s="221" t="s">
        <v>77</v>
      </c>
      <c r="AH21" s="222">
        <f>AH20+AF22+AF21</f>
        <v>0</v>
      </c>
      <c r="AI21" s="444"/>
      <c r="AK21" s="206"/>
      <c r="AL21" s="206"/>
      <c r="AM21" s="206"/>
      <c r="AN21" s="206"/>
      <c r="AO21" s="206"/>
    </row>
    <row r="22" spans="1:41" s="205" customFormat="1" ht="30" customHeight="1" x14ac:dyDescent="0.2">
      <c r="A22" s="10"/>
      <c r="B22" s="466"/>
      <c r="C22" s="461"/>
      <c r="D22" s="463"/>
      <c r="E22" s="508"/>
      <c r="F22" s="223" t="s">
        <v>41</v>
      </c>
      <c r="G22" s="224"/>
      <c r="H22" s="468"/>
      <c r="I22" s="470"/>
      <c r="J22" s="225" t="s">
        <v>43</v>
      </c>
      <c r="K22" s="226"/>
      <c r="L22" s="227" t="s">
        <v>48</v>
      </c>
      <c r="M22" s="228"/>
      <c r="N22" s="419"/>
      <c r="O22" s="421"/>
      <c r="P22" s="229" t="s">
        <v>78</v>
      </c>
      <c r="Q22" s="230">
        <v>400</v>
      </c>
      <c r="R22" s="423"/>
      <c r="S22" s="425"/>
      <c r="T22" s="231" t="s">
        <v>45</v>
      </c>
      <c r="U22" s="434">
        <f>U20*U21</f>
        <v>0</v>
      </c>
      <c r="V22" s="435"/>
      <c r="W22" s="429"/>
      <c r="X22" s="431"/>
      <c r="Y22" s="232" t="s">
        <v>69</v>
      </c>
      <c r="Z22" s="254" t="str">
        <f>_xlfn.DAYS(Z21+1,Z20) &amp; " day/s "</f>
        <v xml:space="preserve">1 day/s </v>
      </c>
      <c r="AA22" s="234" t="s">
        <v>94</v>
      </c>
      <c r="AB22" s="235"/>
      <c r="AC22" s="433"/>
      <c r="AD22" s="421"/>
      <c r="AE22" s="229" t="s">
        <v>78</v>
      </c>
      <c r="AF22" s="236"/>
      <c r="AG22" s="237" t="s">
        <v>96</v>
      </c>
      <c r="AH22" s="238">
        <f>S21-AH21</f>
        <v>687.5</v>
      </c>
      <c r="AI22" s="445"/>
      <c r="AK22" s="206"/>
      <c r="AL22" s="206"/>
      <c r="AM22" s="206"/>
      <c r="AN22" s="206"/>
      <c r="AO22" s="206"/>
    </row>
    <row r="23" spans="1:41" ht="30" customHeight="1" x14ac:dyDescent="0.2">
      <c r="B23" s="338" t="s">
        <v>34</v>
      </c>
      <c r="C23" s="340" t="s">
        <v>0</v>
      </c>
      <c r="D23" s="342" t="s">
        <v>101</v>
      </c>
      <c r="E23" s="344" t="s">
        <v>364</v>
      </c>
      <c r="F23" s="25" t="s">
        <v>39</v>
      </c>
      <c r="G23" s="26" t="s">
        <v>355</v>
      </c>
      <c r="H23" s="346">
        <v>3</v>
      </c>
      <c r="I23" s="348" t="s">
        <v>367</v>
      </c>
      <c r="J23" s="27" t="s">
        <v>39</v>
      </c>
      <c r="K23" s="28" t="s">
        <v>357</v>
      </c>
      <c r="L23" s="32" t="s">
        <v>91</v>
      </c>
      <c r="M23" s="33" t="s">
        <v>361</v>
      </c>
      <c r="N23" s="34" t="s">
        <v>49</v>
      </c>
      <c r="O23" s="114"/>
      <c r="P23" s="115" t="s">
        <v>75</v>
      </c>
      <c r="Q23" s="85">
        <v>99</v>
      </c>
      <c r="R23" s="29" t="s">
        <v>19</v>
      </c>
      <c r="S23" s="88">
        <f>SUM(Q24:Q25)/10</f>
        <v>59.7</v>
      </c>
      <c r="T23" s="30" t="s">
        <v>44</v>
      </c>
      <c r="U23" s="31"/>
      <c r="V23" s="2"/>
      <c r="W23" s="35" t="s">
        <v>47</v>
      </c>
      <c r="X23" s="36"/>
      <c r="Y23" s="41" t="s">
        <v>67</v>
      </c>
      <c r="Z23" s="116"/>
      <c r="AA23" s="37" t="s">
        <v>92</v>
      </c>
      <c r="AB23" s="38"/>
      <c r="AC23" s="39" t="s">
        <v>52</v>
      </c>
      <c r="AD23" s="40"/>
      <c r="AE23" s="93" t="s">
        <v>89</v>
      </c>
      <c r="AF23" s="85"/>
      <c r="AG23" s="29" t="s">
        <v>19</v>
      </c>
      <c r="AH23" s="88">
        <f>(AF24+AF25)/10</f>
        <v>0</v>
      </c>
      <c r="AI23" s="351"/>
    </row>
    <row r="24" spans="1:41" ht="30" customHeight="1" x14ac:dyDescent="0.2">
      <c r="B24" s="338"/>
      <c r="C24" s="340"/>
      <c r="D24" s="342"/>
      <c r="E24" s="344"/>
      <c r="F24" s="42" t="s">
        <v>40</v>
      </c>
      <c r="G24" s="3"/>
      <c r="H24" s="346"/>
      <c r="I24" s="348"/>
      <c r="J24" s="43" t="s">
        <v>42</v>
      </c>
      <c r="K24" s="44"/>
      <c r="L24" s="45" t="s">
        <v>92</v>
      </c>
      <c r="M24" s="33" t="s">
        <v>361</v>
      </c>
      <c r="N24" s="353" t="s">
        <v>50</v>
      </c>
      <c r="O24" s="355"/>
      <c r="P24" s="94" t="s">
        <v>76</v>
      </c>
      <c r="Q24" s="86">
        <f>Q23*H23</f>
        <v>297</v>
      </c>
      <c r="R24" s="357" t="s">
        <v>77</v>
      </c>
      <c r="S24" s="359">
        <f>S23+Q25+Q24</f>
        <v>656.7</v>
      </c>
      <c r="T24" s="102" t="s">
        <v>46</v>
      </c>
      <c r="U24" s="361"/>
      <c r="V24" s="362"/>
      <c r="W24" s="363" t="s">
        <v>51</v>
      </c>
      <c r="X24" s="365"/>
      <c r="Y24" s="49" t="s">
        <v>68</v>
      </c>
      <c r="Z24" s="50"/>
      <c r="AA24" s="47" t="s">
        <v>95</v>
      </c>
      <c r="AB24" s="48"/>
      <c r="AC24" s="367" t="s">
        <v>53</v>
      </c>
      <c r="AD24" s="355"/>
      <c r="AE24" s="93" t="s">
        <v>76</v>
      </c>
      <c r="AF24" s="100">
        <v>0</v>
      </c>
      <c r="AG24" s="106" t="s">
        <v>77</v>
      </c>
      <c r="AH24" s="107">
        <f>AH23+AF25+AF24</f>
        <v>0</v>
      </c>
      <c r="AI24" s="351"/>
    </row>
    <row r="25" spans="1:41" ht="30" customHeight="1" x14ac:dyDescent="0.2">
      <c r="B25" s="339"/>
      <c r="C25" s="341"/>
      <c r="D25" s="343"/>
      <c r="E25" s="345"/>
      <c r="F25" s="51" t="s">
        <v>41</v>
      </c>
      <c r="G25" s="52"/>
      <c r="H25" s="347"/>
      <c r="I25" s="349"/>
      <c r="J25" s="53" t="s">
        <v>43</v>
      </c>
      <c r="K25" s="54"/>
      <c r="L25" s="55" t="s">
        <v>48</v>
      </c>
      <c r="M25" s="56"/>
      <c r="N25" s="354"/>
      <c r="O25" s="356"/>
      <c r="P25" s="95" t="s">
        <v>78</v>
      </c>
      <c r="Q25" s="87">
        <v>300</v>
      </c>
      <c r="R25" s="358"/>
      <c r="S25" s="360"/>
      <c r="T25" s="103" t="s">
        <v>45</v>
      </c>
      <c r="U25" s="369">
        <f>U23*U24</f>
        <v>0</v>
      </c>
      <c r="V25" s="370"/>
      <c r="W25" s="364"/>
      <c r="X25" s="366"/>
      <c r="Y25" s="59" t="s">
        <v>69</v>
      </c>
      <c r="Z25" s="84" t="str">
        <f>_xlfn.DAYS(Z24+1,Z23) &amp; " day/s "</f>
        <v xml:space="preserve">1 day/s </v>
      </c>
      <c r="AA25" s="57" t="s">
        <v>94</v>
      </c>
      <c r="AB25" s="58"/>
      <c r="AC25" s="368"/>
      <c r="AD25" s="356"/>
      <c r="AE25" s="95" t="s">
        <v>78</v>
      </c>
      <c r="AF25" s="101"/>
      <c r="AG25" s="105" t="s">
        <v>96</v>
      </c>
      <c r="AH25" s="108">
        <f>S24-AH24</f>
        <v>656.7</v>
      </c>
      <c r="AI25" s="352"/>
    </row>
    <row r="26" spans="1:41" s="205" customFormat="1" ht="30" customHeight="1" x14ac:dyDescent="0.2">
      <c r="A26" s="10"/>
      <c r="B26" s="465" t="s">
        <v>24</v>
      </c>
      <c r="C26" s="460" t="s">
        <v>0</v>
      </c>
      <c r="D26" s="462" t="s">
        <v>82</v>
      </c>
      <c r="E26" s="507" t="s">
        <v>380</v>
      </c>
      <c r="F26" s="179" t="s">
        <v>39</v>
      </c>
      <c r="G26" s="180" t="s">
        <v>355</v>
      </c>
      <c r="H26" s="467">
        <v>3</v>
      </c>
      <c r="I26" s="469" t="s">
        <v>367</v>
      </c>
      <c r="J26" s="181" t="s">
        <v>39</v>
      </c>
      <c r="K26" s="182" t="s">
        <v>368</v>
      </c>
      <c r="L26" s="183" t="s">
        <v>91</v>
      </c>
      <c r="M26" s="184" t="s">
        <v>361</v>
      </c>
      <c r="N26" s="185" t="s">
        <v>49</v>
      </c>
      <c r="O26" s="251"/>
      <c r="P26" s="252" t="s">
        <v>75</v>
      </c>
      <c r="Q26" s="188">
        <v>163</v>
      </c>
      <c r="R26" s="189" t="s">
        <v>19</v>
      </c>
      <c r="S26" s="190">
        <f>SUM(Q27:Q28)/10</f>
        <v>194.9</v>
      </c>
      <c r="T26" s="191" t="s">
        <v>44</v>
      </c>
      <c r="U26" s="192"/>
      <c r="V26" s="193"/>
      <c r="W26" s="194" t="s">
        <v>47</v>
      </c>
      <c r="X26" s="195"/>
      <c r="Y26" s="196" t="s">
        <v>67</v>
      </c>
      <c r="Z26" s="253"/>
      <c r="AA26" s="198" t="s">
        <v>92</v>
      </c>
      <c r="AB26" s="199"/>
      <c r="AC26" s="200" t="s">
        <v>52</v>
      </c>
      <c r="AD26" s="201"/>
      <c r="AE26" s="219" t="s">
        <v>89</v>
      </c>
      <c r="AF26" s="188"/>
      <c r="AG26" s="189" t="s">
        <v>19</v>
      </c>
      <c r="AH26" s="190">
        <f>(AF27+AF28)/10</f>
        <v>0</v>
      </c>
      <c r="AI26" s="444"/>
      <c r="AK26" s="206"/>
      <c r="AL26" s="206"/>
      <c r="AM26" s="206"/>
      <c r="AN26" s="206"/>
      <c r="AO26" s="206"/>
    </row>
    <row r="27" spans="1:41" s="205" customFormat="1" ht="30" customHeight="1" x14ac:dyDescent="0.2">
      <c r="A27" s="10"/>
      <c r="B27" s="465"/>
      <c r="C27" s="460"/>
      <c r="D27" s="462"/>
      <c r="E27" s="507"/>
      <c r="F27" s="207" t="s">
        <v>40</v>
      </c>
      <c r="G27" s="208"/>
      <c r="H27" s="467"/>
      <c r="I27" s="469"/>
      <c r="J27" s="209" t="s">
        <v>42</v>
      </c>
      <c r="K27" s="210"/>
      <c r="L27" s="211" t="s">
        <v>92</v>
      </c>
      <c r="M27" s="184" t="s">
        <v>361</v>
      </c>
      <c r="N27" s="418" t="s">
        <v>50</v>
      </c>
      <c r="O27" s="420"/>
      <c r="P27" s="213" t="s">
        <v>76</v>
      </c>
      <c r="Q27" s="203">
        <f>Q26*H26</f>
        <v>489</v>
      </c>
      <c r="R27" s="422" t="s">
        <v>77</v>
      </c>
      <c r="S27" s="424">
        <f>S26+Q28+Q27</f>
        <v>2143.9</v>
      </c>
      <c r="T27" s="214" t="s">
        <v>46</v>
      </c>
      <c r="U27" s="426"/>
      <c r="V27" s="427"/>
      <c r="W27" s="428" t="s">
        <v>51</v>
      </c>
      <c r="X27" s="430"/>
      <c r="Y27" s="215" t="s">
        <v>68</v>
      </c>
      <c r="Z27" s="216"/>
      <c r="AA27" s="217" t="s">
        <v>95</v>
      </c>
      <c r="AB27" s="218"/>
      <c r="AC27" s="432" t="s">
        <v>53</v>
      </c>
      <c r="AD27" s="420"/>
      <c r="AE27" s="219" t="s">
        <v>76</v>
      </c>
      <c r="AF27" s="220">
        <v>0</v>
      </c>
      <c r="AG27" s="221" t="s">
        <v>77</v>
      </c>
      <c r="AH27" s="222">
        <f>AH26+AF28+AF27</f>
        <v>0</v>
      </c>
      <c r="AI27" s="444"/>
      <c r="AK27" s="206"/>
      <c r="AL27" s="206"/>
      <c r="AM27" s="206"/>
      <c r="AN27" s="206"/>
      <c r="AO27" s="206"/>
    </row>
    <row r="28" spans="1:41" s="205" customFormat="1" ht="30" customHeight="1" x14ac:dyDescent="0.2">
      <c r="A28" s="10"/>
      <c r="B28" s="466"/>
      <c r="C28" s="461"/>
      <c r="D28" s="463"/>
      <c r="E28" s="508"/>
      <c r="F28" s="223" t="s">
        <v>41</v>
      </c>
      <c r="G28" s="224"/>
      <c r="H28" s="468"/>
      <c r="I28" s="470"/>
      <c r="J28" s="225" t="s">
        <v>43</v>
      </c>
      <c r="K28" s="226"/>
      <c r="L28" s="227" t="s">
        <v>48</v>
      </c>
      <c r="M28" s="228"/>
      <c r="N28" s="419"/>
      <c r="O28" s="421"/>
      <c r="P28" s="229" t="s">
        <v>78</v>
      </c>
      <c r="Q28" s="230">
        <v>1460</v>
      </c>
      <c r="R28" s="423"/>
      <c r="S28" s="425"/>
      <c r="T28" s="231" t="s">
        <v>45</v>
      </c>
      <c r="U28" s="434">
        <f>U26*U27</f>
        <v>0</v>
      </c>
      <c r="V28" s="435"/>
      <c r="W28" s="429"/>
      <c r="X28" s="431"/>
      <c r="Y28" s="232" t="s">
        <v>69</v>
      </c>
      <c r="Z28" s="254" t="str">
        <f>_xlfn.DAYS(Z27+1,Z26) &amp; " day/s "</f>
        <v xml:space="preserve">1 day/s </v>
      </c>
      <c r="AA28" s="234" t="s">
        <v>94</v>
      </c>
      <c r="AB28" s="235"/>
      <c r="AC28" s="433"/>
      <c r="AD28" s="421"/>
      <c r="AE28" s="229" t="s">
        <v>78</v>
      </c>
      <c r="AF28" s="236"/>
      <c r="AG28" s="237" t="s">
        <v>96</v>
      </c>
      <c r="AH28" s="238">
        <f>S27-AH27</f>
        <v>2143.9</v>
      </c>
      <c r="AI28" s="445"/>
      <c r="AK28" s="206"/>
      <c r="AL28" s="206"/>
      <c r="AM28" s="206"/>
      <c r="AN28" s="206"/>
      <c r="AO28" s="206"/>
    </row>
    <row r="29" spans="1:41" ht="29.45" customHeight="1" x14ac:dyDescent="0.2"/>
    <row r="30" spans="1:41" s="7" customFormat="1" ht="30" customHeight="1" x14ac:dyDescent="0.2">
      <c r="B30" s="414" t="s">
        <v>358</v>
      </c>
      <c r="C30" s="414"/>
      <c r="D30" s="414"/>
      <c r="E30" s="414"/>
      <c r="F30" s="414"/>
      <c r="G30" s="414"/>
      <c r="H30" s="414"/>
      <c r="I30" s="414"/>
      <c r="J30" s="414"/>
      <c r="K30" s="414"/>
      <c r="L30" s="414"/>
      <c r="M30" s="414"/>
      <c r="N30" s="414"/>
      <c r="O30" s="414"/>
      <c r="P30" s="414"/>
      <c r="Q30" s="414"/>
      <c r="R30" s="414"/>
      <c r="S30" s="414"/>
      <c r="T30" s="414"/>
      <c r="U30" s="414"/>
      <c r="V30" s="414"/>
      <c r="W30" s="414"/>
      <c r="X30" s="414"/>
      <c r="Y30" s="414"/>
      <c r="Z30" s="414"/>
      <c r="AA30" s="414"/>
      <c r="AB30" s="414"/>
      <c r="AC30" s="414"/>
      <c r="AD30" s="414"/>
      <c r="AE30" s="414"/>
      <c r="AF30" s="414"/>
      <c r="AG30" s="414"/>
      <c r="AH30" s="414"/>
      <c r="AI30" s="414"/>
      <c r="AJ30" s="10"/>
    </row>
    <row r="31" spans="1:41" s="205" customFormat="1" ht="30" customHeight="1" x14ac:dyDescent="0.2">
      <c r="A31" s="10"/>
      <c r="B31" s="465" t="s">
        <v>24</v>
      </c>
      <c r="C31" s="460" t="s">
        <v>0</v>
      </c>
      <c r="D31" s="462" t="s">
        <v>82</v>
      </c>
      <c r="E31" s="507"/>
      <c r="F31" s="179" t="s">
        <v>39</v>
      </c>
      <c r="G31" s="180" t="s">
        <v>359</v>
      </c>
      <c r="H31" s="467">
        <v>1</v>
      </c>
      <c r="I31" s="469"/>
      <c r="J31" s="181" t="s">
        <v>39</v>
      </c>
      <c r="K31" s="182" t="s">
        <v>360</v>
      </c>
      <c r="L31" s="183" t="s">
        <v>91</v>
      </c>
      <c r="M31" s="184" t="s">
        <v>361</v>
      </c>
      <c r="N31" s="185" t="s">
        <v>49</v>
      </c>
      <c r="O31" s="251"/>
      <c r="P31" s="252" t="s">
        <v>75</v>
      </c>
      <c r="Q31" s="188">
        <v>1500</v>
      </c>
      <c r="R31" s="189" t="s">
        <v>19</v>
      </c>
      <c r="S31" s="190">
        <f>SUM(Q32:Q33)/10</f>
        <v>161.25</v>
      </c>
      <c r="T31" s="191" t="s">
        <v>44</v>
      </c>
      <c r="U31" s="192"/>
      <c r="V31" s="193"/>
      <c r="W31" s="194" t="s">
        <v>47</v>
      </c>
      <c r="X31" s="195"/>
      <c r="Y31" s="196" t="s">
        <v>67</v>
      </c>
      <c r="Z31" s="253"/>
      <c r="AA31" s="198" t="s">
        <v>92</v>
      </c>
      <c r="AB31" s="199"/>
      <c r="AC31" s="200" t="s">
        <v>52</v>
      </c>
      <c r="AD31" s="201"/>
      <c r="AE31" s="219" t="s">
        <v>89</v>
      </c>
      <c r="AF31" s="188"/>
      <c r="AG31" s="189" t="s">
        <v>19</v>
      </c>
      <c r="AH31" s="190">
        <f>(AF32+AF33)/10</f>
        <v>0</v>
      </c>
      <c r="AI31" s="444"/>
      <c r="AK31" s="206"/>
      <c r="AL31" s="206"/>
      <c r="AM31" s="206"/>
      <c r="AN31" s="206"/>
      <c r="AO31" s="206"/>
    </row>
    <row r="32" spans="1:41" s="205" customFormat="1" ht="30" customHeight="1" x14ac:dyDescent="0.2">
      <c r="A32" s="10"/>
      <c r="B32" s="465"/>
      <c r="C32" s="460"/>
      <c r="D32" s="462"/>
      <c r="E32" s="507"/>
      <c r="F32" s="207" t="s">
        <v>40</v>
      </c>
      <c r="G32" s="208"/>
      <c r="H32" s="467"/>
      <c r="I32" s="469"/>
      <c r="J32" s="209" t="s">
        <v>42</v>
      </c>
      <c r="K32" s="210"/>
      <c r="L32" s="211" t="s">
        <v>92</v>
      </c>
      <c r="M32" s="212"/>
      <c r="N32" s="418" t="s">
        <v>50</v>
      </c>
      <c r="O32" s="420"/>
      <c r="P32" s="213" t="s">
        <v>76</v>
      </c>
      <c r="Q32" s="203">
        <f>Q31*H31</f>
        <v>1500</v>
      </c>
      <c r="R32" s="422" t="s">
        <v>77</v>
      </c>
      <c r="S32" s="424">
        <f>S31+Q33+Q32</f>
        <v>1773.75</v>
      </c>
      <c r="T32" s="214" t="s">
        <v>46</v>
      </c>
      <c r="U32" s="426"/>
      <c r="V32" s="427"/>
      <c r="W32" s="428" t="s">
        <v>51</v>
      </c>
      <c r="X32" s="430"/>
      <c r="Y32" s="215" t="s">
        <v>68</v>
      </c>
      <c r="Z32" s="216"/>
      <c r="AA32" s="217" t="s">
        <v>95</v>
      </c>
      <c r="AB32" s="218"/>
      <c r="AC32" s="432" t="s">
        <v>53</v>
      </c>
      <c r="AD32" s="420"/>
      <c r="AE32" s="219" t="s">
        <v>76</v>
      </c>
      <c r="AF32" s="220">
        <v>0</v>
      </c>
      <c r="AG32" s="221" t="s">
        <v>77</v>
      </c>
      <c r="AH32" s="222">
        <f>AH31+AF33+AF32</f>
        <v>0</v>
      </c>
      <c r="AI32" s="444"/>
      <c r="AK32" s="206"/>
      <c r="AL32" s="206"/>
      <c r="AM32" s="206"/>
      <c r="AN32" s="206"/>
      <c r="AO32" s="206"/>
    </row>
    <row r="33" spans="1:41" s="205" customFormat="1" ht="30" customHeight="1" x14ac:dyDescent="0.2">
      <c r="A33" s="10"/>
      <c r="B33" s="466"/>
      <c r="C33" s="461"/>
      <c r="D33" s="463"/>
      <c r="E33" s="508"/>
      <c r="F33" s="223" t="s">
        <v>41</v>
      </c>
      <c r="G33" s="224"/>
      <c r="H33" s="468"/>
      <c r="I33" s="470"/>
      <c r="J33" s="225" t="s">
        <v>43</v>
      </c>
      <c r="K33" s="226"/>
      <c r="L33" s="227" t="s">
        <v>48</v>
      </c>
      <c r="M33" s="228"/>
      <c r="N33" s="419"/>
      <c r="O33" s="421"/>
      <c r="P33" s="229" t="s">
        <v>78</v>
      </c>
      <c r="Q33" s="230">
        <v>112.5</v>
      </c>
      <c r="R33" s="423"/>
      <c r="S33" s="425"/>
      <c r="T33" s="231" t="s">
        <v>45</v>
      </c>
      <c r="U33" s="434">
        <f>U31*U32</f>
        <v>0</v>
      </c>
      <c r="V33" s="435"/>
      <c r="W33" s="429"/>
      <c r="X33" s="431"/>
      <c r="Y33" s="232" t="s">
        <v>69</v>
      </c>
      <c r="Z33" s="254" t="str">
        <f>_xlfn.DAYS(Z32+1,Z31) &amp; " day/s "</f>
        <v xml:space="preserve">1 day/s </v>
      </c>
      <c r="AA33" s="234" t="s">
        <v>94</v>
      </c>
      <c r="AB33" s="235"/>
      <c r="AC33" s="433"/>
      <c r="AD33" s="421"/>
      <c r="AE33" s="229" t="s">
        <v>78</v>
      </c>
      <c r="AF33" s="236"/>
      <c r="AG33" s="237" t="s">
        <v>96</v>
      </c>
      <c r="AH33" s="238">
        <f>S32-AH32</f>
        <v>1773.75</v>
      </c>
      <c r="AI33" s="445"/>
      <c r="AK33" s="206"/>
      <c r="AL33" s="206"/>
      <c r="AM33" s="206"/>
      <c r="AN33" s="206"/>
      <c r="AO33" s="206"/>
    </row>
    <row r="34" spans="1:41" ht="30" customHeight="1" x14ac:dyDescent="0.2">
      <c r="B34" s="338" t="s">
        <v>34</v>
      </c>
      <c r="C34" s="340" t="s">
        <v>3</v>
      </c>
      <c r="D34" s="342" t="s">
        <v>101</v>
      </c>
      <c r="E34" s="344"/>
      <c r="F34" s="25" t="s">
        <v>39</v>
      </c>
      <c r="G34" s="26" t="s">
        <v>359</v>
      </c>
      <c r="H34" s="346">
        <v>2</v>
      </c>
      <c r="I34" s="348"/>
      <c r="J34" s="27" t="s">
        <v>39</v>
      </c>
      <c r="K34" s="28" t="s">
        <v>363</v>
      </c>
      <c r="L34" s="32" t="s">
        <v>91</v>
      </c>
      <c r="M34" s="33" t="s">
        <v>361</v>
      </c>
      <c r="N34" s="34" t="s">
        <v>49</v>
      </c>
      <c r="O34" s="114"/>
      <c r="P34" s="115" t="s">
        <v>75</v>
      </c>
      <c r="Q34" s="85">
        <v>1505</v>
      </c>
      <c r="R34" s="29" t="s">
        <v>19</v>
      </c>
      <c r="S34" s="88">
        <f>SUM(Q35:Q36)/10</f>
        <v>301</v>
      </c>
      <c r="T34" s="30" t="s">
        <v>44</v>
      </c>
      <c r="U34" s="31"/>
      <c r="V34" s="2"/>
      <c r="W34" s="35" t="s">
        <v>47</v>
      </c>
      <c r="X34" s="36"/>
      <c r="Y34" s="41" t="s">
        <v>67</v>
      </c>
      <c r="Z34" s="116"/>
      <c r="AA34" s="37" t="s">
        <v>92</v>
      </c>
      <c r="AB34" s="38"/>
      <c r="AC34" s="39" t="s">
        <v>52</v>
      </c>
      <c r="AD34" s="40"/>
      <c r="AE34" s="93" t="s">
        <v>89</v>
      </c>
      <c r="AF34" s="85"/>
      <c r="AG34" s="29" t="s">
        <v>19</v>
      </c>
      <c r="AH34" s="88">
        <f>(AF35+AF36)/10</f>
        <v>0</v>
      </c>
      <c r="AI34" s="351"/>
    </row>
    <row r="35" spans="1:41" ht="30" customHeight="1" x14ac:dyDescent="0.2">
      <c r="B35" s="338"/>
      <c r="C35" s="340"/>
      <c r="D35" s="342"/>
      <c r="E35" s="344"/>
      <c r="F35" s="42" t="s">
        <v>40</v>
      </c>
      <c r="G35" s="3"/>
      <c r="H35" s="346"/>
      <c r="I35" s="348"/>
      <c r="J35" s="43" t="s">
        <v>42</v>
      </c>
      <c r="K35" s="28" t="s">
        <v>389</v>
      </c>
      <c r="L35" s="45" t="s">
        <v>92</v>
      </c>
      <c r="M35" s="46"/>
      <c r="N35" s="353" t="s">
        <v>50</v>
      </c>
      <c r="O35" s="355"/>
      <c r="P35" s="94" t="s">
        <v>76</v>
      </c>
      <c r="Q35" s="86">
        <f>Q34*H34</f>
        <v>3010</v>
      </c>
      <c r="R35" s="357" t="s">
        <v>77</v>
      </c>
      <c r="S35" s="359">
        <f>S34+Q36+Q35</f>
        <v>3311</v>
      </c>
      <c r="T35" s="102" t="s">
        <v>46</v>
      </c>
      <c r="U35" s="361"/>
      <c r="V35" s="362"/>
      <c r="W35" s="363" t="s">
        <v>51</v>
      </c>
      <c r="X35" s="365"/>
      <c r="Y35" s="49" t="s">
        <v>68</v>
      </c>
      <c r="Z35" s="50"/>
      <c r="AA35" s="47" t="s">
        <v>95</v>
      </c>
      <c r="AB35" s="48"/>
      <c r="AC35" s="367" t="s">
        <v>53</v>
      </c>
      <c r="AD35" s="355"/>
      <c r="AE35" s="93" t="s">
        <v>76</v>
      </c>
      <c r="AF35" s="100">
        <v>0</v>
      </c>
      <c r="AG35" s="106" t="s">
        <v>77</v>
      </c>
      <c r="AH35" s="107">
        <f>AH34+AF36+AF35</f>
        <v>0</v>
      </c>
      <c r="AI35" s="351"/>
    </row>
    <row r="36" spans="1:41" ht="30" customHeight="1" x14ac:dyDescent="0.2">
      <c r="B36" s="339"/>
      <c r="C36" s="341"/>
      <c r="D36" s="343"/>
      <c r="E36" s="345"/>
      <c r="F36" s="51" t="s">
        <v>41</v>
      </c>
      <c r="G36" s="52"/>
      <c r="H36" s="347"/>
      <c r="I36" s="349"/>
      <c r="J36" s="53" t="s">
        <v>43</v>
      </c>
      <c r="K36" s="127" t="s">
        <v>390</v>
      </c>
      <c r="L36" s="55" t="s">
        <v>48</v>
      </c>
      <c r="M36" s="56"/>
      <c r="N36" s="354"/>
      <c r="O36" s="356"/>
      <c r="P36" s="95" t="s">
        <v>78</v>
      </c>
      <c r="Q36" s="87"/>
      <c r="R36" s="358"/>
      <c r="S36" s="360"/>
      <c r="T36" s="103" t="s">
        <v>45</v>
      </c>
      <c r="U36" s="369">
        <f>U34*U35</f>
        <v>0</v>
      </c>
      <c r="V36" s="370"/>
      <c r="W36" s="364"/>
      <c r="X36" s="366"/>
      <c r="Y36" s="59" t="s">
        <v>69</v>
      </c>
      <c r="Z36" s="84" t="str">
        <f>_xlfn.DAYS(Z35+1,Z34) &amp; " day/s "</f>
        <v xml:space="preserve">1 day/s </v>
      </c>
      <c r="AA36" s="57" t="s">
        <v>94</v>
      </c>
      <c r="AB36" s="58"/>
      <c r="AC36" s="368"/>
      <c r="AD36" s="356"/>
      <c r="AE36" s="95" t="s">
        <v>78</v>
      </c>
      <c r="AF36" s="101"/>
      <c r="AG36" s="105" t="s">
        <v>96</v>
      </c>
      <c r="AH36" s="108">
        <f>S35-AH35</f>
        <v>3311</v>
      </c>
      <c r="AI36" s="352"/>
    </row>
    <row r="37" spans="1:41" ht="29.45" customHeight="1" x14ac:dyDescent="0.2"/>
    <row r="38" spans="1:41" s="7" customFormat="1" ht="30" customHeight="1" x14ac:dyDescent="0.2">
      <c r="B38" s="414" t="s">
        <v>362</v>
      </c>
      <c r="C38" s="414"/>
      <c r="D38" s="414"/>
      <c r="E38" s="414"/>
      <c r="F38" s="414"/>
      <c r="G38" s="414"/>
      <c r="H38" s="414"/>
      <c r="I38" s="414"/>
      <c r="J38" s="414"/>
      <c r="K38" s="414"/>
      <c r="L38" s="414"/>
      <c r="M38" s="414"/>
      <c r="N38" s="414"/>
      <c r="O38" s="414"/>
      <c r="P38" s="414"/>
      <c r="Q38" s="414"/>
      <c r="R38" s="414"/>
      <c r="S38" s="414"/>
      <c r="T38" s="414"/>
      <c r="U38" s="414"/>
      <c r="V38" s="414"/>
      <c r="W38" s="414"/>
      <c r="X38" s="414"/>
      <c r="Y38" s="414"/>
      <c r="Z38" s="414"/>
      <c r="AA38" s="414"/>
      <c r="AB38" s="414"/>
      <c r="AC38" s="414"/>
      <c r="AD38" s="414"/>
      <c r="AE38" s="414"/>
      <c r="AF38" s="414"/>
      <c r="AG38" s="414"/>
      <c r="AH38" s="414"/>
      <c r="AI38" s="414"/>
      <c r="AJ38" s="10"/>
    </row>
    <row r="39" spans="1:41" ht="30" customHeight="1" x14ac:dyDescent="0.2">
      <c r="B39" s="338" t="s">
        <v>34</v>
      </c>
      <c r="C39" s="340" t="s">
        <v>0</v>
      </c>
      <c r="D39" s="342" t="s">
        <v>101</v>
      </c>
      <c r="E39" s="344" t="s">
        <v>369</v>
      </c>
      <c r="F39" s="25" t="s">
        <v>39</v>
      </c>
      <c r="G39" s="26" t="s">
        <v>388</v>
      </c>
      <c r="H39" s="346">
        <v>1</v>
      </c>
      <c r="I39" s="348"/>
      <c r="J39" s="27" t="s">
        <v>39</v>
      </c>
      <c r="K39" s="28" t="s">
        <v>385</v>
      </c>
      <c r="L39" s="32" t="s">
        <v>91</v>
      </c>
      <c r="M39" s="33" t="s">
        <v>361</v>
      </c>
      <c r="N39" s="34" t="s">
        <v>49</v>
      </c>
      <c r="O39" s="114"/>
      <c r="P39" s="115" t="s">
        <v>75</v>
      </c>
      <c r="Q39" s="85"/>
      <c r="R39" s="29" t="s">
        <v>19</v>
      </c>
      <c r="S39" s="88">
        <f>SUM(Q40:Q41)/10</f>
        <v>91</v>
      </c>
      <c r="T39" s="30" t="s">
        <v>44</v>
      </c>
      <c r="U39" s="31"/>
      <c r="V39" s="2"/>
      <c r="W39" s="35" t="s">
        <v>47</v>
      </c>
      <c r="X39" s="36"/>
      <c r="Y39" s="41" t="s">
        <v>67</v>
      </c>
      <c r="Z39" s="116"/>
      <c r="AA39" s="37" t="s">
        <v>92</v>
      </c>
      <c r="AB39" s="38"/>
      <c r="AC39" s="39" t="s">
        <v>52</v>
      </c>
      <c r="AD39" s="40"/>
      <c r="AE39" s="93" t="s">
        <v>89</v>
      </c>
      <c r="AF39" s="85"/>
      <c r="AG39" s="29" t="s">
        <v>19</v>
      </c>
      <c r="AH39" s="88">
        <f>(AF40+AF41)/10</f>
        <v>0</v>
      </c>
      <c r="AI39" s="351"/>
    </row>
    <row r="40" spans="1:41" ht="30" customHeight="1" x14ac:dyDescent="0.2">
      <c r="B40" s="338"/>
      <c r="C40" s="340"/>
      <c r="D40" s="342"/>
      <c r="E40" s="344"/>
      <c r="F40" s="42" t="s">
        <v>40</v>
      </c>
      <c r="G40" s="3"/>
      <c r="H40" s="346"/>
      <c r="I40" s="348"/>
      <c r="J40" s="43" t="s">
        <v>42</v>
      </c>
      <c r="K40" s="28" t="s">
        <v>386</v>
      </c>
      <c r="L40" s="45" t="s">
        <v>92</v>
      </c>
      <c r="M40" s="46" t="s">
        <v>384</v>
      </c>
      <c r="N40" s="353" t="s">
        <v>50</v>
      </c>
      <c r="O40" s="355"/>
      <c r="P40" s="94" t="s">
        <v>76</v>
      </c>
      <c r="Q40" s="86">
        <v>910</v>
      </c>
      <c r="R40" s="357" t="s">
        <v>77</v>
      </c>
      <c r="S40" s="359">
        <f>S39+Q41+Q40</f>
        <v>1001</v>
      </c>
      <c r="T40" s="102" t="s">
        <v>46</v>
      </c>
      <c r="U40" s="361"/>
      <c r="V40" s="362"/>
      <c r="W40" s="363" t="s">
        <v>51</v>
      </c>
      <c r="X40" s="365"/>
      <c r="Y40" s="49" t="s">
        <v>68</v>
      </c>
      <c r="Z40" s="50"/>
      <c r="AA40" s="47" t="s">
        <v>95</v>
      </c>
      <c r="AB40" s="48"/>
      <c r="AC40" s="367" t="s">
        <v>53</v>
      </c>
      <c r="AD40" s="355"/>
      <c r="AE40" s="93" t="s">
        <v>76</v>
      </c>
      <c r="AF40" s="100">
        <v>0</v>
      </c>
      <c r="AG40" s="106" t="s">
        <v>77</v>
      </c>
      <c r="AH40" s="107">
        <f>AH39+AF41+AF40</f>
        <v>0</v>
      </c>
      <c r="AI40" s="351"/>
    </row>
    <row r="41" spans="1:41" ht="30" customHeight="1" x14ac:dyDescent="0.2">
      <c r="B41" s="339"/>
      <c r="C41" s="341"/>
      <c r="D41" s="343"/>
      <c r="E41" s="345"/>
      <c r="F41" s="51" t="s">
        <v>41</v>
      </c>
      <c r="G41" s="52"/>
      <c r="H41" s="347"/>
      <c r="I41" s="349"/>
      <c r="J41" s="53" t="s">
        <v>43</v>
      </c>
      <c r="K41" s="127" t="s">
        <v>387</v>
      </c>
      <c r="L41" s="55" t="s">
        <v>48</v>
      </c>
      <c r="M41" s="56"/>
      <c r="N41" s="354"/>
      <c r="O41" s="356"/>
      <c r="P41" s="95" t="s">
        <v>78</v>
      </c>
      <c r="Q41" s="87"/>
      <c r="R41" s="358"/>
      <c r="S41" s="360"/>
      <c r="T41" s="103" t="s">
        <v>45</v>
      </c>
      <c r="U41" s="369">
        <f>U39*U40</f>
        <v>0</v>
      </c>
      <c r="V41" s="370"/>
      <c r="W41" s="364"/>
      <c r="X41" s="366"/>
      <c r="Y41" s="59" t="s">
        <v>69</v>
      </c>
      <c r="Z41" s="84" t="str">
        <f>_xlfn.DAYS(Z40+1,Z39) &amp; " day/s "</f>
        <v xml:space="preserve">1 day/s </v>
      </c>
      <c r="AA41" s="57" t="s">
        <v>94</v>
      </c>
      <c r="AB41" s="58"/>
      <c r="AC41" s="368"/>
      <c r="AD41" s="356"/>
      <c r="AE41" s="95" t="s">
        <v>78</v>
      </c>
      <c r="AF41" s="101"/>
      <c r="AG41" s="105" t="s">
        <v>96</v>
      </c>
      <c r="AH41" s="108">
        <f>S40-AH40</f>
        <v>1001</v>
      </c>
      <c r="AI41" s="352"/>
    </row>
    <row r="42" spans="1:41" ht="29.45" customHeight="1" x14ac:dyDescent="0.2"/>
    <row r="43" spans="1:41" ht="29.45" customHeight="1" x14ac:dyDescent="0.2"/>
    <row r="44" spans="1:41" ht="29.45" customHeight="1" x14ac:dyDescent="0.2"/>
    <row r="45" spans="1:41" ht="29.45" customHeight="1" x14ac:dyDescent="0.2"/>
    <row r="46" spans="1:41" ht="29.45" customHeight="1" x14ac:dyDescent="0.2"/>
    <row r="47" spans="1:41" ht="29.45" customHeight="1" x14ac:dyDescent="0.2"/>
    <row r="48" spans="1:41" ht="29.45" customHeight="1" x14ac:dyDescent="0.2"/>
    <row r="49" ht="29.45" customHeight="1" x14ac:dyDescent="0.2"/>
    <row r="50" ht="29.45" customHeight="1" x14ac:dyDescent="0.2"/>
    <row r="51" ht="29.45" customHeight="1" x14ac:dyDescent="0.2"/>
    <row r="52" ht="29.45" customHeight="1" x14ac:dyDescent="0.2"/>
    <row r="53" ht="29.45" customHeight="1" x14ac:dyDescent="0.2"/>
    <row r="54" ht="29.45" customHeight="1" x14ac:dyDescent="0.2"/>
    <row r="55" ht="29.45" customHeight="1" x14ac:dyDescent="0.2"/>
    <row r="56" ht="29.45" customHeight="1" x14ac:dyDescent="0.2"/>
    <row r="57" ht="29.45" customHeight="1" x14ac:dyDescent="0.2"/>
    <row r="58" ht="29.45" customHeight="1" x14ac:dyDescent="0.2"/>
    <row r="59" ht="29.45" customHeight="1" x14ac:dyDescent="0.2"/>
    <row r="60" ht="29.45" customHeight="1" x14ac:dyDescent="0.2"/>
    <row r="61" ht="29.45" customHeight="1" x14ac:dyDescent="0.2"/>
    <row r="62" ht="29.45" customHeight="1" x14ac:dyDescent="0.2"/>
    <row r="63" ht="29.45" customHeight="1" x14ac:dyDescent="0.2"/>
    <row r="64" ht="29.45" customHeight="1" x14ac:dyDescent="0.2"/>
    <row r="65" ht="29.45" customHeight="1" x14ac:dyDescent="0.2"/>
    <row r="66" ht="29.45" customHeight="1" x14ac:dyDescent="0.2"/>
    <row r="67" ht="29.45" customHeight="1" x14ac:dyDescent="0.2"/>
    <row r="68" ht="29.45" customHeight="1" x14ac:dyDescent="0.2"/>
    <row r="69" ht="29.45" customHeight="1" x14ac:dyDescent="0.2"/>
    <row r="70" ht="29.45" customHeight="1" x14ac:dyDescent="0.2"/>
    <row r="71" ht="29.45" customHeight="1" x14ac:dyDescent="0.2"/>
    <row r="72" ht="29.45" customHeight="1" x14ac:dyDescent="0.2"/>
    <row r="73" ht="29.45" customHeight="1" x14ac:dyDescent="0.2"/>
    <row r="74" ht="29.45" customHeight="1" x14ac:dyDescent="0.2"/>
    <row r="75" ht="29.45" customHeight="1" x14ac:dyDescent="0.2"/>
    <row r="76" ht="29.45" customHeight="1" x14ac:dyDescent="0.2"/>
    <row r="77" ht="29.45" customHeight="1" x14ac:dyDescent="0.2"/>
    <row r="78" ht="29.45" customHeight="1" x14ac:dyDescent="0.2"/>
    <row r="79" ht="29.45" customHeight="1" x14ac:dyDescent="0.2"/>
    <row r="80" ht="29.45" customHeight="1" x14ac:dyDescent="0.2"/>
    <row r="81" ht="29.45" customHeight="1" x14ac:dyDescent="0.2"/>
    <row r="82" ht="29.45" customHeight="1" x14ac:dyDescent="0.2"/>
    <row r="83" ht="29.45" customHeight="1" x14ac:dyDescent="0.2"/>
    <row r="84" ht="29.45" customHeight="1" x14ac:dyDescent="0.2"/>
    <row r="85" ht="29.45" customHeight="1" x14ac:dyDescent="0.2"/>
    <row r="86" ht="29.45" customHeight="1" x14ac:dyDescent="0.2"/>
    <row r="87" ht="29.45" customHeight="1" x14ac:dyDescent="0.2"/>
    <row r="88" ht="29.45" customHeight="1" x14ac:dyDescent="0.2"/>
    <row r="89" ht="29.45" customHeight="1" x14ac:dyDescent="0.2"/>
    <row r="90" ht="29.45" customHeight="1" x14ac:dyDescent="0.2"/>
    <row r="91" ht="29.45" customHeight="1" x14ac:dyDescent="0.2"/>
    <row r="92" ht="29.45" customHeight="1" x14ac:dyDescent="0.2"/>
    <row r="93" ht="29.45" customHeight="1" x14ac:dyDescent="0.2"/>
    <row r="94" ht="29.45" customHeight="1" x14ac:dyDescent="0.2"/>
    <row r="95" ht="29.45" customHeight="1" x14ac:dyDescent="0.2"/>
    <row r="96" ht="29.45" customHeight="1" x14ac:dyDescent="0.2"/>
    <row r="97" ht="29.45" customHeight="1" x14ac:dyDescent="0.2"/>
    <row r="98" ht="29.45" customHeight="1" x14ac:dyDescent="0.2"/>
    <row r="99" ht="29.45" customHeight="1" x14ac:dyDescent="0.2"/>
    <row r="100" ht="29.45" customHeight="1" x14ac:dyDescent="0.2"/>
    <row r="101" ht="29.45" customHeight="1" x14ac:dyDescent="0.2"/>
    <row r="102" ht="29.45" customHeight="1" x14ac:dyDescent="0.2"/>
    <row r="103" ht="29.45" customHeight="1" x14ac:dyDescent="0.2"/>
    <row r="104" ht="29.45" customHeight="1" x14ac:dyDescent="0.2"/>
    <row r="105" ht="29.45" customHeight="1" x14ac:dyDescent="0.2"/>
    <row r="106" ht="29.45" customHeight="1" x14ac:dyDescent="0.2"/>
  </sheetData>
  <dataConsolidate/>
  <mergeCells count="143">
    <mergeCell ref="I26:I28"/>
    <mergeCell ref="AI26:AI28"/>
    <mergeCell ref="N27:N28"/>
    <mergeCell ref="O27:O28"/>
    <mergeCell ref="R27:R28"/>
    <mergeCell ref="S27:S28"/>
    <mergeCell ref="U27:V27"/>
    <mergeCell ref="W27:W28"/>
    <mergeCell ref="X27:X28"/>
    <mergeCell ref="AC27:AC28"/>
    <mergeCell ref="AD27:AD28"/>
    <mergeCell ref="U28:V28"/>
    <mergeCell ref="B26:B28"/>
    <mergeCell ref="C26:C28"/>
    <mergeCell ref="D26:D28"/>
    <mergeCell ref="E26:E28"/>
    <mergeCell ref="H26:H28"/>
    <mergeCell ref="AI34:AI36"/>
    <mergeCell ref="N35:N36"/>
    <mergeCell ref="O35:O36"/>
    <mergeCell ref="R35:R36"/>
    <mergeCell ref="S35:S36"/>
    <mergeCell ref="U35:V35"/>
    <mergeCell ref="W35:W36"/>
    <mergeCell ref="X35:X36"/>
    <mergeCell ref="AC35:AC36"/>
    <mergeCell ref="AD35:AD36"/>
    <mergeCell ref="U36:V36"/>
    <mergeCell ref="AD32:AD33"/>
    <mergeCell ref="U33:V33"/>
    <mergeCell ref="B30:AI30"/>
    <mergeCell ref="B31:B33"/>
    <mergeCell ref="C31:C33"/>
    <mergeCell ref="D31:D33"/>
    <mergeCell ref="E31:E33"/>
    <mergeCell ref="H31:H33"/>
    <mergeCell ref="X40:X41"/>
    <mergeCell ref="AC40:AC41"/>
    <mergeCell ref="AD40:AD41"/>
    <mergeCell ref="U41:V41"/>
    <mergeCell ref="B34:B36"/>
    <mergeCell ref="C34:C36"/>
    <mergeCell ref="D34:D36"/>
    <mergeCell ref="E34:E36"/>
    <mergeCell ref="H34:H36"/>
    <mergeCell ref="I34:I36"/>
    <mergeCell ref="B38:AI38"/>
    <mergeCell ref="B39:B41"/>
    <mergeCell ref="C39:C41"/>
    <mergeCell ref="D39:D41"/>
    <mergeCell ref="E39:E41"/>
    <mergeCell ref="H39:H41"/>
    <mergeCell ref="I39:I41"/>
    <mergeCell ref="AI39:AI41"/>
    <mergeCell ref="N40:N41"/>
    <mergeCell ref="O40:O41"/>
    <mergeCell ref="R40:R41"/>
    <mergeCell ref="S40:S41"/>
    <mergeCell ref="U40:V40"/>
    <mergeCell ref="W40:W41"/>
    <mergeCell ref="I31:I33"/>
    <mergeCell ref="AI31:AI33"/>
    <mergeCell ref="N32:N33"/>
    <mergeCell ref="O32:O33"/>
    <mergeCell ref="R32:R33"/>
    <mergeCell ref="S32:S33"/>
    <mergeCell ref="U32:V32"/>
    <mergeCell ref="W32:W33"/>
    <mergeCell ref="X32:X33"/>
    <mergeCell ref="AC32:AC33"/>
    <mergeCell ref="AI23:AI25"/>
    <mergeCell ref="N24:N25"/>
    <mergeCell ref="O24:O25"/>
    <mergeCell ref="R24:R25"/>
    <mergeCell ref="S24:S25"/>
    <mergeCell ref="U24:V24"/>
    <mergeCell ref="W24:W25"/>
    <mergeCell ref="X24:X25"/>
    <mergeCell ref="AC24:AC25"/>
    <mergeCell ref="AD24:AD25"/>
    <mergeCell ref="U25:V25"/>
    <mergeCell ref="AD21:AD22"/>
    <mergeCell ref="U22:V22"/>
    <mergeCell ref="B23:B25"/>
    <mergeCell ref="C23:C25"/>
    <mergeCell ref="D23:D25"/>
    <mergeCell ref="E23:E25"/>
    <mergeCell ref="H23:H25"/>
    <mergeCell ref="I23:I25"/>
    <mergeCell ref="B19:AI19"/>
    <mergeCell ref="B20:B22"/>
    <mergeCell ref="C20:C22"/>
    <mergeCell ref="D20:D22"/>
    <mergeCell ref="E20:E22"/>
    <mergeCell ref="H20:H22"/>
    <mergeCell ref="I20:I22"/>
    <mergeCell ref="AI20:AI22"/>
    <mergeCell ref="N21:N22"/>
    <mergeCell ref="O21:O22"/>
    <mergeCell ref="R21:R22"/>
    <mergeCell ref="S21:S22"/>
    <mergeCell ref="U21:V21"/>
    <mergeCell ref="W21:W22"/>
    <mergeCell ref="X21:X22"/>
    <mergeCell ref="AC21:AC22"/>
    <mergeCell ref="B13:AI13"/>
    <mergeCell ref="B15:B17"/>
    <mergeCell ref="C15:C17"/>
    <mergeCell ref="D15:D17"/>
    <mergeCell ref="E15:E17"/>
    <mergeCell ref="H15:H17"/>
    <mergeCell ref="I15:I17"/>
    <mergeCell ref="AI15:AI17"/>
    <mergeCell ref="N16:N17"/>
    <mergeCell ref="O16:O17"/>
    <mergeCell ref="W16:W17"/>
    <mergeCell ref="X16:X17"/>
    <mergeCell ref="R16:R17"/>
    <mergeCell ref="S16:S17"/>
    <mergeCell ref="B2:D8"/>
    <mergeCell ref="E4:G6"/>
    <mergeCell ref="B10:D10"/>
    <mergeCell ref="E10:E11"/>
    <mergeCell ref="F10:G11"/>
    <mergeCell ref="AC16:AC17"/>
    <mergeCell ref="AD16:AD17"/>
    <mergeCell ref="U17:V17"/>
    <mergeCell ref="L10:S10"/>
    <mergeCell ref="T10:Z10"/>
    <mergeCell ref="AA10:AH10"/>
    <mergeCell ref="L11:O11"/>
    <mergeCell ref="P11:S11"/>
    <mergeCell ref="T11:V11"/>
    <mergeCell ref="W11:X11"/>
    <mergeCell ref="Y11:Z11"/>
    <mergeCell ref="AA11:AD11"/>
    <mergeCell ref="AE11:AH11"/>
    <mergeCell ref="B14:AI14"/>
    <mergeCell ref="J10:K11"/>
    <mergeCell ref="H10:H11"/>
    <mergeCell ref="U16:V16"/>
    <mergeCell ref="I10:I11"/>
    <mergeCell ref="AI10:AI11"/>
  </mergeCells>
  <conditionalFormatting sqref="B15">
    <cfRule type="containsText" dxfId="149" priority="224" operator="containsText" text="ACCEPTED">
      <formula>NOT(ISERROR(SEARCH("ACCEPTED",B15)))</formula>
    </cfRule>
    <cfRule type="containsText" dxfId="148" priority="225" operator="containsText" text="RECEIVED">
      <formula>NOT(ISERROR(SEARCH("RECEIVED",B15)))</formula>
    </cfRule>
    <cfRule type="containsText" dxfId="147" priority="226" operator="containsText" text="REJECTED TO QUOTE">
      <formula>NOT(ISERROR(SEARCH("REJECTED TO QUOTE",B15)))</formula>
    </cfRule>
    <cfRule type="containsText" dxfId="146" priority="227" operator="containsText" text="NO RESPONSE">
      <formula>NOT(ISERROR(SEARCH("NO RESPONSE",B15)))</formula>
    </cfRule>
    <cfRule type="containsText" dxfId="145" priority="228" operator="containsText" text="AWAITING RESPONSE">
      <formula>NOT(ISERROR(SEARCH("AWAITING RESPONSE",B15)))</formula>
    </cfRule>
    <cfRule type="containsText" dxfId="144" priority="229" operator="containsText" text="UNSENT">
      <formula>NOT(ISERROR(SEARCH("UNSENT",B15)))</formula>
    </cfRule>
  </conditionalFormatting>
  <conditionalFormatting sqref="C15">
    <cfRule type="containsText" dxfId="143" priority="230" operator="containsText" text="PAID">
      <formula>NOT(ISERROR(SEARCH("PAID",C15)))</formula>
    </cfRule>
    <cfRule type="containsText" dxfId="142" priority="232" operator="containsText" text="RECEIVED">
      <formula>NOT(ISERROR(SEARCH("RECEIVED",C15)))</formula>
    </cfRule>
    <cfRule type="containsText" dxfId="141" priority="234" operator="containsText" text="IN PROGRESS">
      <formula>NOT(ISERROR(SEARCH("IN PROGRESS",C15)))</formula>
    </cfRule>
  </conditionalFormatting>
  <conditionalFormatting sqref="C15:C17">
    <cfRule type="containsText" dxfId="140" priority="128" operator="containsText" text="PAID ON ACCOUNT">
      <formula>NOT(ISERROR(SEARCH("PAID ON ACCOUNT",C15)))</formula>
    </cfRule>
    <cfRule type="containsText" dxfId="139" priority="164" operator="containsText" text="PARTIALLY PAID">
      <formula>NOT(ISERROR(SEARCH("PARTIALLY PAID",C15)))</formula>
    </cfRule>
    <cfRule type="containsText" dxfId="138" priority="165" operator="containsText" text="NOT RECEIVED">
      <formula>NOT(ISERROR(SEARCH("NOT RECEIVED",C15)))</formula>
    </cfRule>
  </conditionalFormatting>
  <conditionalFormatting sqref="D15">
    <cfRule type="containsText" dxfId="137" priority="235" operator="containsText" text="NOT HIRED">
      <formula>NOT(ISERROR(SEARCH("NOT HIRED",D15)))</formula>
    </cfRule>
  </conditionalFormatting>
  <conditionalFormatting sqref="D15:D17">
    <cfRule type="containsText" dxfId="136" priority="127" operator="containsText" text="ON-HOLD">
      <formula>NOT(ISERROR(SEARCH("ON-HOLD",D15)))</formula>
    </cfRule>
    <cfRule type="containsText" dxfId="135" priority="198" operator="containsText" text="RETURNED">
      <formula>NOT(ISERROR(SEARCH("RETURNED",D15)))</formula>
    </cfRule>
    <cfRule type="containsText" dxfId="134" priority="199" operator="containsText" text="ON-HIRE">
      <formula>NOT(ISERROR(SEARCH("ON-HIRE",D15)))</formula>
    </cfRule>
    <cfRule type="containsText" dxfId="133" priority="200" operator="containsText" text="AWAITING COLLECTION">
      <formula>NOT(ISERROR(SEARCH("AWAITING COLLECTION",D15)))</formula>
    </cfRule>
    <cfRule type="containsText" dxfId="132" priority="201" operator="containsText" text="SCHEDULED">
      <formula>NOT(ISERROR(SEARCH("SCHEDULED",D15)))</formula>
    </cfRule>
  </conditionalFormatting>
  <conditionalFormatting sqref="AH17">
    <cfRule type="cellIs" dxfId="131" priority="129" operator="equal">
      <formula>0</formula>
    </cfRule>
    <cfRule type="cellIs" dxfId="130" priority="130" operator="lessThan">
      <formula>0</formula>
    </cfRule>
    <cfRule type="cellIs" dxfId="129" priority="131" operator="greaterThan">
      <formula>0</formula>
    </cfRule>
  </conditionalFormatting>
  <conditionalFormatting sqref="B20">
    <cfRule type="containsText" dxfId="128" priority="117" operator="containsText" text="ACCEPTED">
      <formula>NOT(ISERROR(SEARCH("ACCEPTED",B20)))</formula>
    </cfRule>
    <cfRule type="containsText" dxfId="127" priority="118" operator="containsText" text="RECEIVED">
      <formula>NOT(ISERROR(SEARCH("RECEIVED",B20)))</formula>
    </cfRule>
    <cfRule type="containsText" dxfId="126" priority="119" operator="containsText" text="REJECTED TO QUOTE">
      <formula>NOT(ISERROR(SEARCH("REJECTED TO QUOTE",B20)))</formula>
    </cfRule>
    <cfRule type="containsText" dxfId="125" priority="120" operator="containsText" text="NO RESPONSE">
      <formula>NOT(ISERROR(SEARCH("NO RESPONSE",B20)))</formula>
    </cfRule>
    <cfRule type="containsText" dxfId="124" priority="121" operator="containsText" text="AWAITING RESPONSE">
      <formula>NOT(ISERROR(SEARCH("AWAITING RESPONSE",B20)))</formula>
    </cfRule>
    <cfRule type="containsText" dxfId="123" priority="122" operator="containsText" text="UNSENT">
      <formula>NOT(ISERROR(SEARCH("UNSENT",B20)))</formula>
    </cfRule>
  </conditionalFormatting>
  <conditionalFormatting sqref="C20">
    <cfRule type="containsText" dxfId="122" priority="123" operator="containsText" text="PAID">
      <formula>NOT(ISERROR(SEARCH("PAID",C20)))</formula>
    </cfRule>
    <cfRule type="containsText" dxfId="121" priority="124" operator="containsText" text="RECEIVED">
      <formula>NOT(ISERROR(SEARCH("RECEIVED",C20)))</formula>
    </cfRule>
    <cfRule type="containsText" dxfId="120" priority="125" operator="containsText" text="IN PROGRESS">
      <formula>NOT(ISERROR(SEARCH("IN PROGRESS",C20)))</formula>
    </cfRule>
  </conditionalFormatting>
  <conditionalFormatting sqref="C20:C22">
    <cfRule type="containsText" dxfId="119" priority="107" operator="containsText" text="PAID ON ACCOUNT">
      <formula>NOT(ISERROR(SEARCH("PAID ON ACCOUNT",C20)))</formula>
    </cfRule>
    <cfRule type="containsText" dxfId="118" priority="111" operator="containsText" text="PARTIALLY PAID">
      <formula>NOT(ISERROR(SEARCH("PARTIALLY PAID",C20)))</formula>
    </cfRule>
    <cfRule type="containsText" dxfId="117" priority="112" operator="containsText" text="NOT RECEIVED">
      <formula>NOT(ISERROR(SEARCH("NOT RECEIVED",C20)))</formula>
    </cfRule>
  </conditionalFormatting>
  <conditionalFormatting sqref="D20">
    <cfRule type="containsText" dxfId="116" priority="126" operator="containsText" text="NOT HIRED">
      <formula>NOT(ISERROR(SEARCH("NOT HIRED",D20)))</formula>
    </cfRule>
  </conditionalFormatting>
  <conditionalFormatting sqref="D20:D22">
    <cfRule type="containsText" dxfId="115" priority="106" operator="containsText" text="ON-HOLD">
      <formula>NOT(ISERROR(SEARCH("ON-HOLD",D20)))</formula>
    </cfRule>
    <cfRule type="containsText" dxfId="114" priority="113" operator="containsText" text="RETURNED">
      <formula>NOT(ISERROR(SEARCH("RETURNED",D20)))</formula>
    </cfRule>
    <cfRule type="containsText" dxfId="113" priority="114" operator="containsText" text="ON-HIRE">
      <formula>NOT(ISERROR(SEARCH("ON-HIRE",D20)))</formula>
    </cfRule>
    <cfRule type="containsText" dxfId="112" priority="115" operator="containsText" text="AWAITING COLLECTION">
      <formula>NOT(ISERROR(SEARCH("AWAITING COLLECTION",D20)))</formula>
    </cfRule>
    <cfRule type="containsText" dxfId="111" priority="116" operator="containsText" text="SCHEDULED">
      <formula>NOT(ISERROR(SEARCH("SCHEDULED",D20)))</formula>
    </cfRule>
  </conditionalFormatting>
  <conditionalFormatting sqref="AH22">
    <cfRule type="cellIs" dxfId="110" priority="108" operator="equal">
      <formula>0</formula>
    </cfRule>
    <cfRule type="cellIs" dxfId="109" priority="109" operator="lessThan">
      <formula>0</formula>
    </cfRule>
    <cfRule type="cellIs" dxfId="108" priority="110" operator="greaterThan">
      <formula>0</formula>
    </cfRule>
  </conditionalFormatting>
  <conditionalFormatting sqref="B23">
    <cfRule type="containsText" dxfId="107" priority="96" operator="containsText" text="ACCEPTED">
      <formula>NOT(ISERROR(SEARCH("ACCEPTED",B23)))</formula>
    </cfRule>
    <cfRule type="containsText" dxfId="106" priority="97" operator="containsText" text="RECEIVED">
      <formula>NOT(ISERROR(SEARCH("RECEIVED",B23)))</formula>
    </cfRule>
    <cfRule type="containsText" dxfId="105" priority="98" operator="containsText" text="REJECTED TO QUOTE">
      <formula>NOT(ISERROR(SEARCH("REJECTED TO QUOTE",B23)))</formula>
    </cfRule>
    <cfRule type="containsText" dxfId="104" priority="99" operator="containsText" text="NO RESPONSE">
      <formula>NOT(ISERROR(SEARCH("NO RESPONSE",B23)))</formula>
    </cfRule>
    <cfRule type="containsText" dxfId="103" priority="100" operator="containsText" text="AWAITING RESPONSE">
      <formula>NOT(ISERROR(SEARCH("AWAITING RESPONSE",B23)))</formula>
    </cfRule>
    <cfRule type="containsText" dxfId="102" priority="101" operator="containsText" text="UNSENT">
      <formula>NOT(ISERROR(SEARCH("UNSENT",B23)))</formula>
    </cfRule>
  </conditionalFormatting>
  <conditionalFormatting sqref="C23">
    <cfRule type="containsText" dxfId="101" priority="102" operator="containsText" text="PAID">
      <formula>NOT(ISERROR(SEARCH("PAID",C23)))</formula>
    </cfRule>
    <cfRule type="containsText" dxfId="100" priority="103" operator="containsText" text="RECEIVED">
      <formula>NOT(ISERROR(SEARCH("RECEIVED",C23)))</formula>
    </cfRule>
    <cfRule type="containsText" dxfId="99" priority="104" operator="containsText" text="IN PROGRESS">
      <formula>NOT(ISERROR(SEARCH("IN PROGRESS",C23)))</formula>
    </cfRule>
  </conditionalFormatting>
  <conditionalFormatting sqref="C23:C25">
    <cfRule type="containsText" dxfId="98" priority="86" operator="containsText" text="PAID ON ACCOUNT">
      <formula>NOT(ISERROR(SEARCH("PAID ON ACCOUNT",C23)))</formula>
    </cfRule>
    <cfRule type="containsText" dxfId="97" priority="90" operator="containsText" text="PARTIALLY PAID">
      <formula>NOT(ISERROR(SEARCH("PARTIALLY PAID",C23)))</formula>
    </cfRule>
    <cfRule type="containsText" dxfId="96" priority="91" operator="containsText" text="NOT RECEIVED">
      <formula>NOT(ISERROR(SEARCH("NOT RECEIVED",C23)))</formula>
    </cfRule>
  </conditionalFormatting>
  <conditionalFormatting sqref="D23">
    <cfRule type="containsText" dxfId="95" priority="105" operator="containsText" text="NOT HIRED">
      <formula>NOT(ISERROR(SEARCH("NOT HIRED",D23)))</formula>
    </cfRule>
  </conditionalFormatting>
  <conditionalFormatting sqref="D23:D25">
    <cfRule type="containsText" dxfId="94" priority="85" operator="containsText" text="ON-HOLD">
      <formula>NOT(ISERROR(SEARCH("ON-HOLD",D23)))</formula>
    </cfRule>
    <cfRule type="containsText" dxfId="93" priority="92" operator="containsText" text="RETURNED">
      <formula>NOT(ISERROR(SEARCH("RETURNED",D23)))</formula>
    </cfRule>
    <cfRule type="containsText" dxfId="92" priority="93" operator="containsText" text="ON-HIRE">
      <formula>NOT(ISERROR(SEARCH("ON-HIRE",D23)))</formula>
    </cfRule>
    <cfRule type="containsText" dxfId="91" priority="94" operator="containsText" text="AWAITING COLLECTION">
      <formula>NOT(ISERROR(SEARCH("AWAITING COLLECTION",D23)))</formula>
    </cfRule>
    <cfRule type="containsText" dxfId="90" priority="95" operator="containsText" text="SCHEDULED">
      <formula>NOT(ISERROR(SEARCH("SCHEDULED",D23)))</formula>
    </cfRule>
  </conditionalFormatting>
  <conditionalFormatting sqref="AH25">
    <cfRule type="cellIs" dxfId="89" priority="87" operator="equal">
      <formula>0</formula>
    </cfRule>
    <cfRule type="cellIs" dxfId="88" priority="88" operator="lessThan">
      <formula>0</formula>
    </cfRule>
    <cfRule type="cellIs" dxfId="87" priority="89" operator="greaterThan">
      <formula>0</formula>
    </cfRule>
  </conditionalFormatting>
  <conditionalFormatting sqref="B31">
    <cfRule type="containsText" dxfId="86" priority="75" operator="containsText" text="ACCEPTED">
      <formula>NOT(ISERROR(SEARCH("ACCEPTED",B31)))</formula>
    </cfRule>
    <cfRule type="containsText" dxfId="85" priority="76" operator="containsText" text="RECEIVED">
      <formula>NOT(ISERROR(SEARCH("RECEIVED",B31)))</formula>
    </cfRule>
    <cfRule type="containsText" dxfId="84" priority="77" operator="containsText" text="REJECTED TO QUOTE">
      <formula>NOT(ISERROR(SEARCH("REJECTED TO QUOTE",B31)))</formula>
    </cfRule>
    <cfRule type="containsText" dxfId="83" priority="78" operator="containsText" text="NO RESPONSE">
      <formula>NOT(ISERROR(SEARCH("NO RESPONSE",B31)))</formula>
    </cfRule>
    <cfRule type="containsText" dxfId="82" priority="79" operator="containsText" text="AWAITING RESPONSE">
      <formula>NOT(ISERROR(SEARCH("AWAITING RESPONSE",B31)))</formula>
    </cfRule>
    <cfRule type="containsText" dxfId="81" priority="80" operator="containsText" text="UNSENT">
      <formula>NOT(ISERROR(SEARCH("UNSENT",B31)))</formula>
    </cfRule>
  </conditionalFormatting>
  <conditionalFormatting sqref="C31">
    <cfRule type="containsText" dxfId="80" priority="81" operator="containsText" text="PAID">
      <formula>NOT(ISERROR(SEARCH("PAID",C31)))</formula>
    </cfRule>
    <cfRule type="containsText" dxfId="79" priority="82" operator="containsText" text="RECEIVED">
      <formula>NOT(ISERROR(SEARCH("RECEIVED",C31)))</formula>
    </cfRule>
    <cfRule type="containsText" dxfId="78" priority="83" operator="containsText" text="IN PROGRESS">
      <formula>NOT(ISERROR(SEARCH("IN PROGRESS",C31)))</formula>
    </cfRule>
  </conditionalFormatting>
  <conditionalFormatting sqref="C31:C33">
    <cfRule type="containsText" dxfId="77" priority="65" operator="containsText" text="PAID ON ACCOUNT">
      <formula>NOT(ISERROR(SEARCH("PAID ON ACCOUNT",C31)))</formula>
    </cfRule>
    <cfRule type="containsText" dxfId="76" priority="69" operator="containsText" text="PARTIALLY PAID">
      <formula>NOT(ISERROR(SEARCH("PARTIALLY PAID",C31)))</formula>
    </cfRule>
    <cfRule type="containsText" dxfId="75" priority="70" operator="containsText" text="NOT RECEIVED">
      <formula>NOT(ISERROR(SEARCH("NOT RECEIVED",C31)))</formula>
    </cfRule>
  </conditionalFormatting>
  <conditionalFormatting sqref="D31">
    <cfRule type="containsText" dxfId="74" priority="84" operator="containsText" text="NOT HIRED">
      <formula>NOT(ISERROR(SEARCH("NOT HIRED",D31)))</formula>
    </cfRule>
  </conditionalFormatting>
  <conditionalFormatting sqref="D31:D33">
    <cfRule type="containsText" dxfId="73" priority="64" operator="containsText" text="ON-HOLD">
      <formula>NOT(ISERROR(SEARCH("ON-HOLD",D31)))</formula>
    </cfRule>
    <cfRule type="containsText" dxfId="72" priority="71" operator="containsText" text="RETURNED">
      <formula>NOT(ISERROR(SEARCH("RETURNED",D31)))</formula>
    </cfRule>
    <cfRule type="containsText" dxfId="71" priority="72" operator="containsText" text="ON-HIRE">
      <formula>NOT(ISERROR(SEARCH("ON-HIRE",D31)))</formula>
    </cfRule>
    <cfRule type="containsText" dxfId="70" priority="73" operator="containsText" text="AWAITING COLLECTION">
      <formula>NOT(ISERROR(SEARCH("AWAITING COLLECTION",D31)))</formula>
    </cfRule>
    <cfRule type="containsText" dxfId="69" priority="74" operator="containsText" text="SCHEDULED">
      <formula>NOT(ISERROR(SEARCH("SCHEDULED",D31)))</formula>
    </cfRule>
  </conditionalFormatting>
  <conditionalFormatting sqref="AH33">
    <cfRule type="cellIs" dxfId="68" priority="66" operator="equal">
      <formula>0</formula>
    </cfRule>
    <cfRule type="cellIs" dxfId="67" priority="67" operator="lessThan">
      <formula>0</formula>
    </cfRule>
    <cfRule type="cellIs" dxfId="66" priority="68" operator="greaterThan">
      <formula>0</formula>
    </cfRule>
  </conditionalFormatting>
  <conditionalFormatting sqref="B39">
    <cfRule type="containsText" dxfId="65" priority="54" operator="containsText" text="ACCEPTED">
      <formula>NOT(ISERROR(SEARCH("ACCEPTED",B39)))</formula>
    </cfRule>
    <cfRule type="containsText" dxfId="64" priority="55" operator="containsText" text="RECEIVED">
      <formula>NOT(ISERROR(SEARCH("RECEIVED",B39)))</formula>
    </cfRule>
    <cfRule type="containsText" dxfId="63" priority="56" operator="containsText" text="REJECTED TO QUOTE">
      <formula>NOT(ISERROR(SEARCH("REJECTED TO QUOTE",B39)))</formula>
    </cfRule>
    <cfRule type="containsText" dxfId="62" priority="57" operator="containsText" text="NO RESPONSE">
      <formula>NOT(ISERROR(SEARCH("NO RESPONSE",B39)))</formula>
    </cfRule>
    <cfRule type="containsText" dxfId="61" priority="58" operator="containsText" text="AWAITING RESPONSE">
      <formula>NOT(ISERROR(SEARCH("AWAITING RESPONSE",B39)))</formula>
    </cfRule>
    <cfRule type="containsText" dxfId="60" priority="59" operator="containsText" text="UNSENT">
      <formula>NOT(ISERROR(SEARCH("UNSENT",B39)))</formula>
    </cfRule>
  </conditionalFormatting>
  <conditionalFormatting sqref="C39">
    <cfRule type="containsText" dxfId="59" priority="60" operator="containsText" text="PAID">
      <formula>NOT(ISERROR(SEARCH("PAID",C39)))</formula>
    </cfRule>
    <cfRule type="containsText" dxfId="58" priority="61" operator="containsText" text="RECEIVED">
      <formula>NOT(ISERROR(SEARCH("RECEIVED",C39)))</formula>
    </cfRule>
    <cfRule type="containsText" dxfId="57" priority="62" operator="containsText" text="IN PROGRESS">
      <formula>NOT(ISERROR(SEARCH("IN PROGRESS",C39)))</formula>
    </cfRule>
  </conditionalFormatting>
  <conditionalFormatting sqref="C39:C41">
    <cfRule type="containsText" dxfId="56" priority="44" operator="containsText" text="PAID ON ACCOUNT">
      <formula>NOT(ISERROR(SEARCH("PAID ON ACCOUNT",C39)))</formula>
    </cfRule>
    <cfRule type="containsText" dxfId="55" priority="48" operator="containsText" text="PARTIALLY PAID">
      <formula>NOT(ISERROR(SEARCH("PARTIALLY PAID",C39)))</formula>
    </cfRule>
    <cfRule type="containsText" dxfId="54" priority="49" operator="containsText" text="NOT RECEIVED">
      <formula>NOT(ISERROR(SEARCH("NOT RECEIVED",C39)))</formula>
    </cfRule>
  </conditionalFormatting>
  <conditionalFormatting sqref="D39">
    <cfRule type="containsText" dxfId="53" priority="63" operator="containsText" text="NOT HIRED">
      <formula>NOT(ISERROR(SEARCH("NOT HIRED",D39)))</formula>
    </cfRule>
  </conditionalFormatting>
  <conditionalFormatting sqref="D39:D41">
    <cfRule type="containsText" dxfId="52" priority="43" operator="containsText" text="ON-HOLD">
      <formula>NOT(ISERROR(SEARCH("ON-HOLD",D39)))</formula>
    </cfRule>
    <cfRule type="containsText" dxfId="51" priority="50" operator="containsText" text="RETURNED">
      <formula>NOT(ISERROR(SEARCH("RETURNED",D39)))</formula>
    </cfRule>
    <cfRule type="containsText" dxfId="50" priority="51" operator="containsText" text="ON-HIRE">
      <formula>NOT(ISERROR(SEARCH("ON-HIRE",D39)))</formula>
    </cfRule>
    <cfRule type="containsText" dxfId="49" priority="52" operator="containsText" text="AWAITING COLLECTION">
      <formula>NOT(ISERROR(SEARCH("AWAITING COLLECTION",D39)))</formula>
    </cfRule>
    <cfRule type="containsText" dxfId="48" priority="53" operator="containsText" text="SCHEDULED">
      <formula>NOT(ISERROR(SEARCH("SCHEDULED",D39)))</formula>
    </cfRule>
  </conditionalFormatting>
  <conditionalFormatting sqref="AH41">
    <cfRule type="cellIs" dxfId="47" priority="45" operator="equal">
      <formula>0</formula>
    </cfRule>
    <cfRule type="cellIs" dxfId="46" priority="46" operator="lessThan">
      <formula>0</formula>
    </cfRule>
    <cfRule type="cellIs" dxfId="45" priority="47" operator="greaterThan">
      <formula>0</formula>
    </cfRule>
  </conditionalFormatting>
  <conditionalFormatting sqref="B34">
    <cfRule type="containsText" dxfId="44" priority="33" operator="containsText" text="ACCEPTED">
      <formula>NOT(ISERROR(SEARCH("ACCEPTED",B34)))</formula>
    </cfRule>
    <cfRule type="containsText" dxfId="43" priority="34" operator="containsText" text="RECEIVED">
      <formula>NOT(ISERROR(SEARCH("RECEIVED",B34)))</formula>
    </cfRule>
    <cfRule type="containsText" dxfId="42" priority="35" operator="containsText" text="REJECTED TO QUOTE">
      <formula>NOT(ISERROR(SEARCH("REJECTED TO QUOTE",B34)))</formula>
    </cfRule>
    <cfRule type="containsText" dxfId="41" priority="36" operator="containsText" text="NO RESPONSE">
      <formula>NOT(ISERROR(SEARCH("NO RESPONSE",B34)))</formula>
    </cfRule>
    <cfRule type="containsText" dxfId="40" priority="37" operator="containsText" text="AWAITING RESPONSE">
      <formula>NOT(ISERROR(SEARCH("AWAITING RESPONSE",B34)))</formula>
    </cfRule>
    <cfRule type="containsText" dxfId="39" priority="38" operator="containsText" text="UNSENT">
      <formula>NOT(ISERROR(SEARCH("UNSENT",B34)))</formula>
    </cfRule>
  </conditionalFormatting>
  <conditionalFormatting sqref="C34">
    <cfRule type="containsText" dxfId="38" priority="39" operator="containsText" text="PAID">
      <formula>NOT(ISERROR(SEARCH("PAID",C34)))</formula>
    </cfRule>
    <cfRule type="containsText" dxfId="37" priority="40" operator="containsText" text="RECEIVED">
      <formula>NOT(ISERROR(SEARCH("RECEIVED",C34)))</formula>
    </cfRule>
    <cfRule type="containsText" dxfId="36" priority="41" operator="containsText" text="IN PROGRESS">
      <formula>NOT(ISERROR(SEARCH("IN PROGRESS",C34)))</formula>
    </cfRule>
  </conditionalFormatting>
  <conditionalFormatting sqref="C34:C36">
    <cfRule type="containsText" dxfId="35" priority="23" operator="containsText" text="PAID ON ACCOUNT">
      <formula>NOT(ISERROR(SEARCH("PAID ON ACCOUNT",C34)))</formula>
    </cfRule>
    <cfRule type="containsText" dxfId="34" priority="27" operator="containsText" text="PARTIALLY PAID">
      <formula>NOT(ISERROR(SEARCH("PARTIALLY PAID",C34)))</formula>
    </cfRule>
    <cfRule type="containsText" dxfId="33" priority="28" operator="containsText" text="NOT RECEIVED">
      <formula>NOT(ISERROR(SEARCH("NOT RECEIVED",C34)))</formula>
    </cfRule>
  </conditionalFormatting>
  <conditionalFormatting sqref="D34">
    <cfRule type="containsText" dxfId="32" priority="42" operator="containsText" text="NOT HIRED">
      <formula>NOT(ISERROR(SEARCH("NOT HIRED",D34)))</formula>
    </cfRule>
  </conditionalFormatting>
  <conditionalFormatting sqref="D34:D36">
    <cfRule type="containsText" dxfId="31" priority="22" operator="containsText" text="ON-HOLD">
      <formula>NOT(ISERROR(SEARCH("ON-HOLD",D34)))</formula>
    </cfRule>
    <cfRule type="containsText" dxfId="30" priority="29" operator="containsText" text="RETURNED">
      <formula>NOT(ISERROR(SEARCH("RETURNED",D34)))</formula>
    </cfRule>
    <cfRule type="containsText" dxfId="29" priority="30" operator="containsText" text="ON-HIRE">
      <formula>NOT(ISERROR(SEARCH("ON-HIRE",D34)))</formula>
    </cfRule>
    <cfRule type="containsText" dxfId="28" priority="31" operator="containsText" text="AWAITING COLLECTION">
      <formula>NOT(ISERROR(SEARCH("AWAITING COLLECTION",D34)))</formula>
    </cfRule>
    <cfRule type="containsText" dxfId="27" priority="32" operator="containsText" text="SCHEDULED">
      <formula>NOT(ISERROR(SEARCH("SCHEDULED",D34)))</formula>
    </cfRule>
  </conditionalFormatting>
  <conditionalFormatting sqref="AH36">
    <cfRule type="cellIs" dxfId="26" priority="24" operator="equal">
      <formula>0</formula>
    </cfRule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B26">
    <cfRule type="containsText" dxfId="23" priority="12" operator="containsText" text="ACCEPTED">
      <formula>NOT(ISERROR(SEARCH("ACCEPTED",B26)))</formula>
    </cfRule>
    <cfRule type="containsText" dxfId="22" priority="13" operator="containsText" text="RECEIVED">
      <formula>NOT(ISERROR(SEARCH("RECEIVED",B26)))</formula>
    </cfRule>
    <cfRule type="containsText" dxfId="21" priority="14" operator="containsText" text="REJECTED TO QUOTE">
      <formula>NOT(ISERROR(SEARCH("REJECTED TO QUOTE",B26)))</formula>
    </cfRule>
    <cfRule type="containsText" dxfId="20" priority="15" operator="containsText" text="NO RESPONSE">
      <formula>NOT(ISERROR(SEARCH("NO RESPONSE",B26)))</formula>
    </cfRule>
    <cfRule type="containsText" dxfId="19" priority="16" operator="containsText" text="AWAITING RESPONSE">
      <formula>NOT(ISERROR(SEARCH("AWAITING RESPONSE",B26)))</formula>
    </cfRule>
    <cfRule type="containsText" dxfId="18" priority="17" operator="containsText" text="UNSENT">
      <formula>NOT(ISERROR(SEARCH("UNSENT",B26)))</formula>
    </cfRule>
  </conditionalFormatting>
  <conditionalFormatting sqref="C26">
    <cfRule type="containsText" dxfId="17" priority="18" operator="containsText" text="PAID">
      <formula>NOT(ISERROR(SEARCH("PAID",C26)))</formula>
    </cfRule>
    <cfRule type="containsText" dxfId="16" priority="19" operator="containsText" text="RECEIVED">
      <formula>NOT(ISERROR(SEARCH("RECEIVED",C26)))</formula>
    </cfRule>
    <cfRule type="containsText" dxfId="15" priority="20" operator="containsText" text="IN PROGRESS">
      <formula>NOT(ISERROR(SEARCH("IN PROGRESS",C26)))</formula>
    </cfRule>
  </conditionalFormatting>
  <conditionalFormatting sqref="C26:C28">
    <cfRule type="containsText" dxfId="14" priority="2" operator="containsText" text="PAID ON ACCOUNT">
      <formula>NOT(ISERROR(SEARCH("PAID ON ACCOUNT",C26)))</formula>
    </cfRule>
    <cfRule type="containsText" dxfId="13" priority="6" operator="containsText" text="PARTIALLY PAID">
      <formula>NOT(ISERROR(SEARCH("PARTIALLY PAID",C26)))</formula>
    </cfRule>
    <cfRule type="containsText" dxfId="12" priority="7" operator="containsText" text="NOT RECEIVED">
      <formula>NOT(ISERROR(SEARCH("NOT RECEIVED",C26)))</formula>
    </cfRule>
  </conditionalFormatting>
  <conditionalFormatting sqref="D26">
    <cfRule type="containsText" dxfId="11" priority="21" operator="containsText" text="NOT HIRED">
      <formula>NOT(ISERROR(SEARCH("NOT HIRED",D26)))</formula>
    </cfRule>
  </conditionalFormatting>
  <conditionalFormatting sqref="D26:D28">
    <cfRule type="containsText" dxfId="10" priority="1" operator="containsText" text="ON-HOLD">
      <formula>NOT(ISERROR(SEARCH("ON-HOLD",D26)))</formula>
    </cfRule>
    <cfRule type="containsText" dxfId="9" priority="8" operator="containsText" text="RETURNED">
      <formula>NOT(ISERROR(SEARCH("RETURNED",D26)))</formula>
    </cfRule>
    <cfRule type="containsText" dxfId="8" priority="9" operator="containsText" text="ON-HIRE">
      <formula>NOT(ISERROR(SEARCH("ON-HIRE",D26)))</formula>
    </cfRule>
    <cfRule type="containsText" dxfId="7" priority="10" operator="containsText" text="AWAITING COLLECTION">
      <formula>NOT(ISERROR(SEARCH("AWAITING COLLECTION",D26)))</formula>
    </cfRule>
    <cfRule type="containsText" dxfId="6" priority="11" operator="containsText" text="SCHEDULED">
      <formula>NOT(ISERROR(SEARCH("SCHEDULED",D26)))</formula>
    </cfRule>
  </conditionalFormatting>
  <conditionalFormatting sqref="AH28">
    <cfRule type="cellIs" dxfId="5" priority="3" operator="equal">
      <formula>0</formula>
    </cfRule>
    <cfRule type="cellIs" dxfId="4" priority="4" operator="lessThan">
      <formula>0</formula>
    </cfRule>
    <cfRule type="cellIs" dxfId="3" priority="5" operator="greaterThan">
      <formula>0</formula>
    </cfRule>
  </conditionalFormatting>
  <dataValidations disablePrompts="1" count="42">
    <dataValidation allowBlank="1" showErrorMessage="1" promptTitle="NOTE" prompt="Image of item from manufacturers website" sqref="H15 H20 H23 H31 H39 H34 H26" xr:uid="{88C85D66-2918-486E-AB5D-89343CDF954B}"/>
    <dataValidation allowBlank="1" showInputMessage="1" showErrorMessage="1" promptTitle="NOTE" prompt="The quantity and unit of measurement (UOM) of the item." sqref="H10:I11" xr:uid="{4140B6FA-01AE-4A21-9224-E1AFB2CA3703}"/>
    <dataValidation allowBlank="1" showInputMessage="1" showErrorMessage="1" promptTitle="NOTE" prompt="What category does the hire item come under?" sqref="E10:E11" xr:uid="{E19B870B-1A6E-4BE9-930D-FC8F02D59D62}"/>
    <dataValidation allowBlank="1" showErrorMessage="1" promptTitle="NOTE" prompt="Any other relevant information regarding this item." sqref="AI15 AI20 AI23 AI31 AI39 AI34 AI26" xr:uid="{AEC95535-EDA7-4702-AC00-5CA3358B302C}"/>
    <dataValidation allowBlank="1" showErrorMessage="1" promptTitle="NOTE" prompt="What category does the item come under?" sqref="F15:F17 E15 E34 E20 E23 E39 E31 F39:F41 F31:F36 F20:F28 E26" xr:uid="{8220699B-79D0-4EA8-9A27-2F1114D3097F}"/>
    <dataValidation allowBlank="1" showErrorMessage="1" promptTitle="NOTE" prompt="Item description, website link, SKU, part number, etc." sqref="G15:G17 G31:G36 G39:G41 G20:G28" xr:uid="{FE5C40AF-2853-4EEB-9EBF-55ED3E439639}"/>
    <dataValidation allowBlank="1" showErrorMessage="1" promptTitle="NOTE" prompt="The quantity and unit of measurement (UOM) of the item." sqref="J15:J17 I15 I34 I20 I23 I39 I31 J39:J41 J31:J36 J20:J28 I26" xr:uid="{19E788F6-3FED-4748-AE0B-70D56C4DD431}"/>
    <dataValidation allowBlank="1" showErrorMessage="1" promptTitle="NOTE" prompt="Contact details of the supplier including name, number, email. Include any specific sales rep information." sqref="K15:K17 AE15:AE17 P15:P17 AE20:AE28 P20:P28 K41 AE31:AE36 P31:P36 P39:P41 K20:K28 AE39:AE41 K39 K31:K34 K36" xr:uid="{390B3935-4F6E-45E1-8093-F128C08D4B71}"/>
    <dataValidation allowBlank="1" showInputMessage="1" showErrorMessage="1" promptTitle="NOTE" prompt="Any other relevant information regarding this item." sqref="AI10:AI11" xr:uid="{7E1373E4-48E6-45C5-AED2-CBCB5B11FD53}"/>
    <dataValidation allowBlank="1" showInputMessage="1" showErrorMessage="1" promptTitle="NOTE" prompt="The quote status of the hire item:_x000a__x000a_Unsent: Quote request unsent_x000a_Awaiting Response: Quote request sent/awaiting response_x000a_No Response: No response from supplier_x000a_Rejected: Rejected quote request_x000a_Received: Quote received_x000a_Accepted: Quote accepted/PO issued" sqref="B11" xr:uid="{5476E839-F227-4FC4-A543-72F37907A3C1}"/>
    <dataValidation allowBlank="1" showInputMessage="1" showErrorMessage="1" promptTitle="NOTE" prompt="The payment status of the invoice:_x000a__x000a_Not Received: Invoice not received._x000a_Received: Invoice received but not actioned._x000a_In Progress: PPAR submitted, not yet paid._x000a_Partially Paid: Progress payment paid._x000a_Paid On Account: On account_x000a_Paid: Invoice paid in full." sqref="C11" xr:uid="{B056AB19-413B-4322-A6C9-CDCC51E68B70}"/>
    <dataValidation allowBlank="1" showInputMessage="1" showErrorMessage="1" promptTitle="NOTE" prompt="The hire status of the item:_x000a__x000a_Not Hired: Item not yet hired._x000a_Scheduled: Item ordered, not yet delivered/collected._x000a_Awaiting Collection: Item awaiting collection._x000a_On-Hire: Item delivered/on-hire._x000a_Returned: Item returned." sqref="D11" xr:uid="{01020396-279D-4A09-B434-1CB31E5A4A91}"/>
    <dataValidation allowBlank="1" showInputMessage="1" showErrorMessage="1" promptTitle="NOTE" prompt="Quick summary of the quote, payment, and hire status of the item." sqref="B10:D10" xr:uid="{6894BB1B-F605-4068-86C3-8D54C3A5F581}"/>
    <dataValidation allowBlank="1" showInputMessage="1" showErrorMessage="1" promptTitle="NOTE" prompt="Contact details of the supplier including name, number, email. Include any specific sales rep information." sqref="J10" xr:uid="{DF372A1B-AABF-457B-AB4F-BE6F99AD3B46}"/>
    <dataValidation type="list" allowBlank="1" showErrorMessage="1" promptTitle="NOTE" prompt="The payment status of the invoice:_x000a__x000a_Not Received: Invoice not received._x000a_Received: Invoice received but not actioned._x000a_In Progress: PPAR/CCPF submitted &amp; approved, not yet paid._x000a_Partially Paid: Progress payment paid._x000a_Paid: Invoice paid in full." sqref="B15:B17 B31:B36 B39:B41 B20:B28" xr:uid="{CA843851-9908-46F8-8587-030277B73326}">
      <formula1>$AK$3:$AK$9</formula1>
    </dataValidation>
    <dataValidation allowBlank="1" showInputMessage="1" showErrorMessage="1" promptTitle="NOTE" prompt="The hire details for the item." sqref="Y11:Z11" xr:uid="{9D4BBCFE-0948-491C-88B4-66589001DD2E}"/>
    <dataValidation allowBlank="1" showErrorMessage="1" promptTitle="NOTE" prompt="The date the tax invoice is due by." sqref="AC15:AD16 AC20:AD21 AC23:AD24 AC31:AD32 AC39:AD40 AC34:AD35 AC26:AD27" xr:uid="{7EEB8954-B4A4-4E9D-971B-FB36A8FEA0C4}"/>
    <dataValidation allowBlank="1" showErrorMessage="1" promptTitle="NOTE" prompt="The date the tax invoice was received." sqref="AB15 AB17 AB20 AB22:AB23 AB36 AB31 AB41 AB39 AB33:AB34 AB25:AB26 AB28" xr:uid="{1C79378E-8E2B-497B-9F36-3EA870FC9390}"/>
    <dataValidation allowBlank="1" showErrorMessage="1" promptTitle="NOTE" prompt="The invoice number on the tax invoice." sqref="AA15:AA17 AA31:AA36 AA39:AA41 AA20:AA28" xr:uid="{2586B42F-414B-4A3D-8B3A-117C0832CEBB}"/>
    <dataValidation allowBlank="1" showErrorMessage="1" promptTitle="NOTE" prompt="The purchase order number in Buildxact." sqref="X15:X16 X20:X21 X23:X24 X31:X32 X39:X40 X34:X35 X26:X27" xr:uid="{4D98739B-AF08-4051-8B8B-8E52C0D27F84}"/>
    <dataValidation allowBlank="1" showErrorMessage="1" promptTitle="NOTE" prompt="The date the purchase order was sent." sqref="W15:W16 W20:W21 W23:W24 W31:W32 W39:W40 W34:W35 W26:W27" xr:uid="{957FCD00-D117-4B0E-87EE-04F58DAE9DD3}"/>
    <dataValidation allowBlank="1" showErrorMessage="1" promptTitle="NOTE" prompt="The date the quote request is valid until." sqref="O15:O16 O20:O21 O23:O24 O31:O32 O39:O40 O34:O35 O26:O27" xr:uid="{70860BFC-EDF7-4A45-ACD4-F81A64430E4F}"/>
    <dataValidation allowBlank="1" showErrorMessage="1" promptTitle="NOTE" prompt="The date the request for quote was received." sqref="N15:N16 N20:N21 N23:N24 N31:N32 N39:N40 N34:N35 N26:N27" xr:uid="{54897190-5EC1-4A71-B1E6-617282DA0E4E}"/>
    <dataValidation allowBlank="1" showErrorMessage="1" promptTitle="NOTE" prompt="The subtotal of the item cost (ex GST). QTY/UOM x UNIT COST (ex GST)_x000a_" sqref="AH15:AH16 AF17 S15:T16 AH20:AH21 AF22 S20:T21 AH23:AH24 S34:T35 S23:T24 AH31:AH32 S39:T40 S31:T32 AH39:AH40 AF41 AF33 AH34:AH35 AF36 AF25 AH26:AH27 AF28 S26:T27" xr:uid="{AAC68F49-C662-4AC0-BF9E-B0994DCC9545}"/>
    <dataValidation allowBlank="1" showErrorMessage="1" promptTitle="NOTE" prompt="The unit cost of the item (ex GST)." sqref="AF15:AG16 R15:R16 Q15:Q17 AF20:AG21 R20:R21 R34:R35 AF23:AG24 R23:R24 AF31:AG32 R31:R32 Q39:Q41 AF39:AG40 R39:R40 Q31:Q36 AF34:AG35 Q20:Q28 AF26:AG27 R26:R27" xr:uid="{93427699-F0A5-434E-96DB-B1F55AE19D39}"/>
    <dataValidation allowBlank="1" showInputMessage="1" showErrorMessage="1" promptTitle="NOTE" prompt="This section related to the budget allocation in Buildxact." sqref="T10:T11" xr:uid="{82A99940-1872-40F3-98DE-090C27AD6AEB}"/>
    <dataValidation allowBlank="1" showErrorMessage="1" promptTitle="NOTE" prompt="Buildxact EST QTY/UOM." sqref="L15 U15:U17 V15 L20 V34 V20 L23 V23 L31 V39 V31 L39 U39:U41 U31:U36 L34 U20:U28 L26 V26" xr:uid="{B7B99D2F-FCFB-4019-AC6A-4AB3F1C7254F}"/>
    <dataValidation allowBlank="1" showErrorMessage="1" promptTitle="NOTE" prompt="The date the request for quote was sent." sqref="M15:M17 M31:M36 M39:M41 M20:M28" xr:uid="{AD1E14F5-873C-43B4-8F48-02FCB607703C}"/>
    <dataValidation allowBlank="1" showInputMessage="1" showErrorMessage="1" promptTitle="NOTE" prompt="The purchase order details from Buildxact." sqref="W11" xr:uid="{C24848FD-7515-49C0-84F0-81220FA59A9B}"/>
    <dataValidation allowBlank="1" showInputMessage="1" showErrorMessage="1" promptTitle="NOTE" prompt="The invoice details." sqref="AA10" xr:uid="{62F25EEA-27A8-42AE-AFE3-341CBEC1F5AB}"/>
    <dataValidation allowBlank="1" showErrorMessage="1" promptTitle="NOTE" prompt="The date the item is required." sqref="Z15:Z17 Z31:Z36 Z39:Z41 Z20:Z28" xr:uid="{3678FB55-41C1-40FF-8964-2F074A5524BA}"/>
    <dataValidation allowBlank="1" showInputMessage="1" showErrorMessage="1" promptTitle="NOTE" prompt="This section relates to the actual costing of the procured item." sqref="AE11" xr:uid="{CA48E01E-BCA2-4137-8B25-74E993EB1F1D}"/>
    <dataValidation allowBlank="1" showErrorMessage="1" promptTitle="NOTE" prompt="The lead time associated with the item (include delivery)." sqref="Y15:Y16 Y20:Y21 Y23:Y24 Y31:Y32 Y39:Y40 Y34:Y35 Y26:Y27" xr:uid="{259C90AB-5367-4B84-B209-D271990CE814}"/>
    <dataValidation allowBlank="1" showErrorMessage="1" promptTitle="NOTE" prompt="The date the item is expected to arrive." sqref="Y17 Y22 Y36 Y41 Y33 Y25 Y28" xr:uid="{5B64EB38-ABC0-40BF-9C49-A19771A579A6}"/>
    <dataValidation allowBlank="1" showInputMessage="1" showErrorMessage="1" promptTitle="NOTE" prompt="This section relates to the quoted details of the procured item." sqref="L10:S10" xr:uid="{95F4554A-0E2F-45E0-8BBA-1E337697B912}"/>
    <dataValidation allowBlank="1" showInputMessage="1" showErrorMessage="1" promptTitle="NOTE" prompt="This section relates to the general quote details." sqref="L11:O11" xr:uid="{04736139-49AC-471B-A7E0-689A5240560F}"/>
    <dataValidation allowBlank="1" showInputMessage="1" showErrorMessage="1" promptTitle="NOTE" prompt="This section relates to the estimated costings as quoted." sqref="P11:S11" xr:uid="{95E9DFEB-B5B2-4E66-84D3-8D77C46B64D7}"/>
    <dataValidation allowBlank="1" showInputMessage="1" showErrorMessage="1" promptTitle="NOTE" prompt="This section relates to the general invoice details." sqref="AA11:AD11" xr:uid="{A3A727F9-C794-45FB-85E3-EB2170CE7E9D}"/>
    <dataValidation type="list" allowBlank="1" showErrorMessage="1" promptTitle="NOTE" prompt="The date the tax invoice was received." sqref="AB16 AB21 AB24 AB32 AB40 AB35 AB27" xr:uid="{3FDF898C-2FAE-4B25-AFFC-EE25C1F77BB0}">
      <formula1>#REF!</formula1>
    </dataValidation>
    <dataValidation type="list" allowBlank="1" showErrorMessage="1" promptTitle="NOTE" prompt="The payment status of the invoice:_x000a__x000a_Not Received: Invoice not received._x000a_Received: Invoice received but not actioned._x000a_In Progress: PPAR/CCPF submitted &amp; approved, not yet paid._x000a_Partially Paid: Progress payment paid._x000a_Paid: Invoice paid in full." sqref="C15 C20 C23 C31 C39 C34 C26" xr:uid="{875041D7-B09C-43A9-B903-FF1D4B870FCC}">
      <formula1>$AM$3:$AM$9</formula1>
    </dataValidation>
    <dataValidation allowBlank="1" showInputMessage="1" showErrorMessage="1" promptTitle="NOTE" prompt="Hire item description, website link, SKU, part number, etc." sqref="F10:G11" xr:uid="{40312AEF-6F5A-4F8D-B353-9B22549FFD29}"/>
    <dataValidation type="list" allowBlank="1" showErrorMessage="1" promptTitle="NOTE" prompt="The delivery status of the item:_x000a__x000a_Pending: Item not yet ordered._x000a_Ordered: Item ordered, not yet dispatched._x000a_In Transit: Item in transit._x000a_Awaiting Collection: Item awaiting collection._x000a_Delivered: Item delivered." sqref="D15:D17 D31:D36 D39:D41 D20:D28" xr:uid="{EC018472-A63B-4F60-A99B-FC6278A5C5BB}">
      <formula1>$AO$3:$AO$9</formula1>
    </dataValidation>
  </dataValidations>
  <hyperlinks>
    <hyperlink ref="K41" r:id="rId1" xr:uid="{4BC49322-7137-44A8-B4A1-2578423B759C}"/>
    <hyperlink ref="K36" r:id="rId2" xr:uid="{A1954765-38CC-4A92-8189-BF67A55C23A6}"/>
  </hyperlinks>
  <pageMargins left="0.7" right="0.7" top="0.75" bottom="0.75" header="0.3" footer="0.3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55823-A922-4AD5-A18E-06686FEDEB7D}">
  <dimension ref="A1:G32"/>
  <sheetViews>
    <sheetView workbookViewId="0">
      <selection activeCell="G26" sqref="G26"/>
    </sheetView>
  </sheetViews>
  <sheetFormatPr defaultRowHeight="15" x14ac:dyDescent="0.25"/>
  <cols>
    <col min="2" max="2" width="16.140625" customWidth="1"/>
    <col min="3" max="3" width="24.85546875" customWidth="1"/>
    <col min="4" max="4" width="11" customWidth="1"/>
  </cols>
  <sheetData>
    <row r="1" spans="1:7" x14ac:dyDescent="0.25">
      <c r="A1" s="139"/>
      <c r="B1" s="139" t="s">
        <v>169</v>
      </c>
      <c r="C1" s="139" t="s">
        <v>170</v>
      </c>
      <c r="D1" s="139" t="s">
        <v>171</v>
      </c>
    </row>
    <row r="2" spans="1:7" x14ac:dyDescent="0.25">
      <c r="A2" s="136" t="s">
        <v>142</v>
      </c>
      <c r="B2" s="133">
        <v>18</v>
      </c>
      <c r="C2" s="133"/>
      <c r="D2" s="133">
        <f>B2+C2</f>
        <v>18</v>
      </c>
    </row>
    <row r="3" spans="1:7" x14ac:dyDescent="0.25">
      <c r="A3" s="136" t="s">
        <v>143</v>
      </c>
      <c r="B3" s="133">
        <v>18</v>
      </c>
      <c r="C3" s="133"/>
      <c r="D3" s="133">
        <f t="shared" ref="D3:D28" si="0">B3+C3</f>
        <v>18</v>
      </c>
    </row>
    <row r="4" spans="1:7" x14ac:dyDescent="0.25">
      <c r="A4" s="137" t="s">
        <v>144</v>
      </c>
      <c r="B4" s="133">
        <v>18</v>
      </c>
      <c r="C4" s="134"/>
      <c r="D4" s="134">
        <f t="shared" si="0"/>
        <v>18</v>
      </c>
    </row>
    <row r="5" spans="1:7" x14ac:dyDescent="0.25">
      <c r="A5" s="137" t="s">
        <v>145</v>
      </c>
      <c r="B5" s="133">
        <v>18</v>
      </c>
      <c r="C5" s="134"/>
      <c r="D5" s="134">
        <f t="shared" si="0"/>
        <v>18</v>
      </c>
      <c r="G5" s="133" t="s">
        <v>174</v>
      </c>
    </row>
    <row r="6" spans="1:7" x14ac:dyDescent="0.25">
      <c r="A6" s="137" t="s">
        <v>146</v>
      </c>
      <c r="B6" s="133">
        <v>18</v>
      </c>
      <c r="C6" s="134"/>
      <c r="D6" s="134">
        <f t="shared" si="0"/>
        <v>18</v>
      </c>
      <c r="G6" s="134" t="s">
        <v>175</v>
      </c>
    </row>
    <row r="7" spans="1:7" x14ac:dyDescent="0.25">
      <c r="A7" s="137" t="s">
        <v>147</v>
      </c>
      <c r="B7" s="133">
        <v>18</v>
      </c>
      <c r="C7" s="134"/>
      <c r="D7" s="134">
        <f t="shared" si="0"/>
        <v>18</v>
      </c>
      <c r="G7" s="135" t="s">
        <v>176</v>
      </c>
    </row>
    <row r="8" spans="1:7" x14ac:dyDescent="0.25">
      <c r="A8" s="138" t="s">
        <v>148</v>
      </c>
      <c r="B8" s="133">
        <v>18</v>
      </c>
      <c r="C8" s="135"/>
      <c r="D8" s="135">
        <f t="shared" si="0"/>
        <v>18</v>
      </c>
    </row>
    <row r="9" spans="1:7" x14ac:dyDescent="0.25">
      <c r="A9" s="138" t="s">
        <v>149</v>
      </c>
      <c r="B9" s="133">
        <v>18</v>
      </c>
      <c r="C9" s="135"/>
      <c r="D9" s="135">
        <f t="shared" si="0"/>
        <v>18</v>
      </c>
    </row>
    <row r="10" spans="1:7" x14ac:dyDescent="0.25">
      <c r="A10" s="138" t="s">
        <v>150</v>
      </c>
      <c r="B10" s="133">
        <v>18</v>
      </c>
      <c r="C10" s="135"/>
      <c r="D10" s="135">
        <f t="shared" si="0"/>
        <v>18</v>
      </c>
    </row>
    <row r="11" spans="1:7" x14ac:dyDescent="0.25">
      <c r="A11" s="138" t="s">
        <v>151</v>
      </c>
      <c r="B11" s="133">
        <v>18</v>
      </c>
      <c r="C11" s="135"/>
      <c r="D11" s="135">
        <f t="shared" si="0"/>
        <v>18</v>
      </c>
    </row>
    <row r="12" spans="1:7" x14ac:dyDescent="0.25">
      <c r="A12" s="136" t="s">
        <v>152</v>
      </c>
      <c r="B12" s="133">
        <v>18</v>
      </c>
      <c r="C12" s="133"/>
      <c r="D12" s="133">
        <f t="shared" si="0"/>
        <v>18</v>
      </c>
    </row>
    <row r="13" spans="1:7" x14ac:dyDescent="0.25">
      <c r="A13" s="136" t="s">
        <v>168</v>
      </c>
      <c r="B13" s="133">
        <v>18</v>
      </c>
      <c r="C13" s="133"/>
      <c r="D13" s="133">
        <f t="shared" si="0"/>
        <v>18</v>
      </c>
    </row>
    <row r="14" spans="1:7" x14ac:dyDescent="0.25">
      <c r="A14" s="136" t="s">
        <v>153</v>
      </c>
      <c r="B14" s="133">
        <v>18</v>
      </c>
      <c r="C14" s="133"/>
      <c r="D14" s="133">
        <f t="shared" si="0"/>
        <v>18</v>
      </c>
    </row>
    <row r="15" spans="1:7" x14ac:dyDescent="0.25">
      <c r="A15" s="136" t="s">
        <v>154</v>
      </c>
      <c r="B15" s="133">
        <v>18</v>
      </c>
      <c r="C15" s="133"/>
      <c r="D15" s="133">
        <f t="shared" si="0"/>
        <v>18</v>
      </c>
    </row>
    <row r="16" spans="1:7" x14ac:dyDescent="0.25">
      <c r="A16" s="136" t="s">
        <v>155</v>
      </c>
      <c r="B16" s="133">
        <v>18</v>
      </c>
      <c r="C16" s="133"/>
      <c r="D16" s="133">
        <f t="shared" si="0"/>
        <v>18</v>
      </c>
    </row>
    <row r="17" spans="1:4" x14ac:dyDescent="0.25">
      <c r="A17" s="136" t="s">
        <v>156</v>
      </c>
      <c r="B17" s="133">
        <v>18</v>
      </c>
      <c r="C17" s="133"/>
      <c r="D17" s="133">
        <f t="shared" si="0"/>
        <v>18</v>
      </c>
    </row>
    <row r="18" spans="1:4" x14ac:dyDescent="0.25">
      <c r="A18" s="136" t="s">
        <v>157</v>
      </c>
      <c r="B18" s="133">
        <v>18</v>
      </c>
      <c r="C18" s="133"/>
      <c r="D18" s="133">
        <f t="shared" si="0"/>
        <v>18</v>
      </c>
    </row>
    <row r="19" spans="1:4" x14ac:dyDescent="0.25">
      <c r="A19" s="137" t="s">
        <v>158</v>
      </c>
      <c r="B19" s="133">
        <v>18</v>
      </c>
      <c r="C19" s="134"/>
      <c r="D19" s="134">
        <f t="shared" si="0"/>
        <v>18</v>
      </c>
    </row>
    <row r="20" spans="1:4" x14ac:dyDescent="0.25">
      <c r="A20" s="137" t="s">
        <v>159</v>
      </c>
      <c r="B20" s="133">
        <v>18</v>
      </c>
      <c r="C20" s="134"/>
      <c r="D20" s="134">
        <f t="shared" si="0"/>
        <v>18</v>
      </c>
    </row>
    <row r="21" spans="1:4" x14ac:dyDescent="0.25">
      <c r="A21" s="137" t="s">
        <v>160</v>
      </c>
      <c r="B21" s="133">
        <v>18</v>
      </c>
      <c r="C21" s="134"/>
      <c r="D21" s="134">
        <f t="shared" si="0"/>
        <v>18</v>
      </c>
    </row>
    <row r="22" spans="1:4" x14ac:dyDescent="0.25">
      <c r="A22" s="137" t="s">
        <v>161</v>
      </c>
      <c r="B22" s="133">
        <v>18</v>
      </c>
      <c r="C22" s="134"/>
      <c r="D22" s="134">
        <f t="shared" si="0"/>
        <v>18</v>
      </c>
    </row>
    <row r="23" spans="1:4" x14ac:dyDescent="0.25">
      <c r="A23" s="138" t="s">
        <v>162</v>
      </c>
      <c r="B23" s="133">
        <v>18</v>
      </c>
      <c r="C23" s="135"/>
      <c r="D23" s="135">
        <f t="shared" si="0"/>
        <v>18</v>
      </c>
    </row>
    <row r="24" spans="1:4" x14ac:dyDescent="0.25">
      <c r="A24" s="138" t="s">
        <v>163</v>
      </c>
      <c r="B24" s="133">
        <v>18</v>
      </c>
      <c r="C24" s="135"/>
      <c r="D24" s="135">
        <f t="shared" si="0"/>
        <v>18</v>
      </c>
    </row>
    <row r="25" spans="1:4" x14ac:dyDescent="0.25">
      <c r="A25" s="138" t="s">
        <v>164</v>
      </c>
      <c r="B25" s="133">
        <v>18</v>
      </c>
      <c r="C25" s="135"/>
      <c r="D25" s="135">
        <f t="shared" si="0"/>
        <v>18</v>
      </c>
    </row>
    <row r="26" spans="1:4" x14ac:dyDescent="0.25">
      <c r="A26" s="138" t="s">
        <v>165</v>
      </c>
      <c r="B26" s="133">
        <v>18</v>
      </c>
      <c r="C26" s="135"/>
      <c r="D26" s="135">
        <f t="shared" si="0"/>
        <v>18</v>
      </c>
    </row>
    <row r="27" spans="1:4" x14ac:dyDescent="0.25">
      <c r="A27" s="136" t="s">
        <v>166</v>
      </c>
      <c r="B27" s="133">
        <v>18</v>
      </c>
      <c r="C27" s="133"/>
      <c r="D27" s="133">
        <f t="shared" si="0"/>
        <v>18</v>
      </c>
    </row>
    <row r="28" spans="1:4" x14ac:dyDescent="0.25">
      <c r="A28" s="136" t="s">
        <v>167</v>
      </c>
      <c r="B28" s="133">
        <v>36</v>
      </c>
      <c r="C28" s="133"/>
      <c r="D28" s="133">
        <f t="shared" si="0"/>
        <v>36</v>
      </c>
    </row>
    <row r="30" spans="1:4" x14ac:dyDescent="0.25">
      <c r="C30" s="132" t="s">
        <v>173</v>
      </c>
      <c r="D30">
        <f>SUM(D2:D28)</f>
        <v>504</v>
      </c>
    </row>
    <row r="31" spans="1:4" x14ac:dyDescent="0.25">
      <c r="C31" s="132"/>
    </row>
    <row r="32" spans="1:4" x14ac:dyDescent="0.25">
      <c r="C32" s="132" t="s">
        <v>172</v>
      </c>
      <c r="D32" s="131">
        <f>D30+(D30*0.1)</f>
        <v>554.4</v>
      </c>
    </row>
  </sheetData>
  <phoneticPr fontId="1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5E863-D8EF-459C-9786-4DFB777B8D84}">
  <dimension ref="A1:G32"/>
  <sheetViews>
    <sheetView topLeftCell="A2" zoomScale="115" zoomScaleNormal="115" workbookViewId="0">
      <selection activeCell="C19" sqref="C19"/>
    </sheetView>
  </sheetViews>
  <sheetFormatPr defaultRowHeight="15" x14ac:dyDescent="0.25"/>
  <cols>
    <col min="2" max="2" width="14.28515625" customWidth="1"/>
    <col min="3" max="3" width="12.85546875" customWidth="1"/>
    <col min="4" max="4" width="11.7109375" customWidth="1"/>
  </cols>
  <sheetData>
    <row r="1" spans="1:7" x14ac:dyDescent="0.25">
      <c r="A1" s="139"/>
      <c r="B1" s="139" t="s">
        <v>177</v>
      </c>
      <c r="C1" s="139"/>
      <c r="D1" s="139" t="s">
        <v>171</v>
      </c>
    </row>
    <row r="2" spans="1:7" x14ac:dyDescent="0.25">
      <c r="A2" s="136" t="s">
        <v>142</v>
      </c>
      <c r="B2" s="133">
        <v>0.25</v>
      </c>
      <c r="C2" s="133"/>
      <c r="D2" s="133">
        <f>B2</f>
        <v>0.25</v>
      </c>
    </row>
    <row r="3" spans="1:7" x14ac:dyDescent="0.25">
      <c r="A3" s="136" t="s">
        <v>143</v>
      </c>
      <c r="B3" s="133">
        <v>0.25</v>
      </c>
      <c r="C3" s="133"/>
      <c r="D3" s="133">
        <f t="shared" ref="D3:D28" si="0">B3+C3</f>
        <v>0.25</v>
      </c>
    </row>
    <row r="4" spans="1:7" x14ac:dyDescent="0.25">
      <c r="A4" s="137" t="s">
        <v>144</v>
      </c>
      <c r="B4" s="133">
        <v>0.25</v>
      </c>
      <c r="C4" s="134"/>
      <c r="D4" s="134">
        <f t="shared" si="0"/>
        <v>0.25</v>
      </c>
    </row>
    <row r="5" spans="1:7" x14ac:dyDescent="0.25">
      <c r="A5" s="137" t="s">
        <v>145</v>
      </c>
      <c r="B5" s="133">
        <v>0.25</v>
      </c>
      <c r="C5" s="134"/>
      <c r="D5" s="134">
        <f t="shared" si="0"/>
        <v>0.25</v>
      </c>
      <c r="G5" s="133" t="s">
        <v>174</v>
      </c>
    </row>
    <row r="6" spans="1:7" x14ac:dyDescent="0.25">
      <c r="A6" s="137" t="s">
        <v>146</v>
      </c>
      <c r="B6" s="133">
        <v>0.25</v>
      </c>
      <c r="C6" s="134"/>
      <c r="D6" s="134">
        <f t="shared" si="0"/>
        <v>0.25</v>
      </c>
      <c r="G6" s="134" t="s">
        <v>175</v>
      </c>
    </row>
    <row r="7" spans="1:7" x14ac:dyDescent="0.25">
      <c r="A7" s="137" t="s">
        <v>147</v>
      </c>
      <c r="B7" s="133">
        <v>0.25</v>
      </c>
      <c r="C7" s="134"/>
      <c r="D7" s="134">
        <f t="shared" si="0"/>
        <v>0.25</v>
      </c>
      <c r="G7" s="135" t="s">
        <v>176</v>
      </c>
    </row>
    <row r="8" spans="1:7" x14ac:dyDescent="0.25">
      <c r="A8" s="138" t="s">
        <v>148</v>
      </c>
      <c r="B8" s="133">
        <v>0.25</v>
      </c>
      <c r="C8" s="135"/>
      <c r="D8" s="135">
        <f t="shared" si="0"/>
        <v>0.25</v>
      </c>
    </row>
    <row r="9" spans="1:7" x14ac:dyDescent="0.25">
      <c r="A9" s="138" t="s">
        <v>149</v>
      </c>
      <c r="B9" s="133">
        <v>0.25</v>
      </c>
      <c r="C9" s="135"/>
      <c r="D9" s="135">
        <f t="shared" si="0"/>
        <v>0.25</v>
      </c>
    </row>
    <row r="10" spans="1:7" x14ac:dyDescent="0.25">
      <c r="A10" s="138" t="s">
        <v>150</v>
      </c>
      <c r="B10" s="133">
        <v>0.25</v>
      </c>
      <c r="C10" s="135"/>
      <c r="D10" s="135">
        <f t="shared" si="0"/>
        <v>0.25</v>
      </c>
    </row>
    <row r="11" spans="1:7" x14ac:dyDescent="0.25">
      <c r="A11" s="138" t="s">
        <v>151</v>
      </c>
      <c r="B11" s="133">
        <v>0.25</v>
      </c>
      <c r="C11" s="135"/>
      <c r="D11" s="135">
        <f t="shared" si="0"/>
        <v>0.25</v>
      </c>
    </row>
    <row r="12" spans="1:7" x14ac:dyDescent="0.25">
      <c r="A12" s="136" t="s">
        <v>152</v>
      </c>
      <c r="B12" s="133">
        <v>0.25</v>
      </c>
      <c r="C12" s="133"/>
      <c r="D12" s="133">
        <f t="shared" si="0"/>
        <v>0.25</v>
      </c>
    </row>
    <row r="13" spans="1:7" x14ac:dyDescent="0.25">
      <c r="A13" s="136" t="s">
        <v>168</v>
      </c>
      <c r="B13" s="133">
        <v>0.25</v>
      </c>
      <c r="C13" s="133"/>
      <c r="D13" s="133">
        <f t="shared" si="0"/>
        <v>0.25</v>
      </c>
    </row>
    <row r="14" spans="1:7" x14ac:dyDescent="0.25">
      <c r="A14" s="136" t="s">
        <v>153</v>
      </c>
      <c r="B14" s="133">
        <v>0.25</v>
      </c>
      <c r="C14" s="133"/>
      <c r="D14" s="133">
        <f t="shared" si="0"/>
        <v>0.25</v>
      </c>
    </row>
    <row r="15" spans="1:7" x14ac:dyDescent="0.25">
      <c r="A15" s="136" t="s">
        <v>154</v>
      </c>
      <c r="B15" s="133">
        <v>0.25</v>
      </c>
      <c r="C15" s="133"/>
      <c r="D15" s="133">
        <f t="shared" si="0"/>
        <v>0.25</v>
      </c>
    </row>
    <row r="16" spans="1:7" x14ac:dyDescent="0.25">
      <c r="A16" s="136" t="s">
        <v>155</v>
      </c>
      <c r="B16" s="133">
        <v>0.25</v>
      </c>
      <c r="C16" s="133"/>
      <c r="D16" s="133">
        <f t="shared" si="0"/>
        <v>0.25</v>
      </c>
    </row>
    <row r="17" spans="1:4" x14ac:dyDescent="0.25">
      <c r="A17" s="136" t="s">
        <v>156</v>
      </c>
      <c r="B17" s="133">
        <v>0.25</v>
      </c>
      <c r="C17" s="133"/>
      <c r="D17" s="133">
        <f t="shared" si="0"/>
        <v>0.25</v>
      </c>
    </row>
    <row r="18" spans="1:4" x14ac:dyDescent="0.25">
      <c r="A18" s="136" t="s">
        <v>157</v>
      </c>
      <c r="B18" s="133">
        <v>0.25</v>
      </c>
      <c r="C18" s="133"/>
      <c r="D18" s="133">
        <f t="shared" si="0"/>
        <v>0.25</v>
      </c>
    </row>
    <row r="19" spans="1:4" x14ac:dyDescent="0.25">
      <c r="A19" s="137" t="s">
        <v>158</v>
      </c>
      <c r="B19" s="133">
        <v>0.25</v>
      </c>
      <c r="C19" s="134"/>
      <c r="D19" s="134">
        <f t="shared" si="0"/>
        <v>0.25</v>
      </c>
    </row>
    <row r="20" spans="1:4" x14ac:dyDescent="0.25">
      <c r="A20" s="137" t="s">
        <v>159</v>
      </c>
      <c r="B20" s="133">
        <v>0.25</v>
      </c>
      <c r="C20" s="134"/>
      <c r="D20" s="134">
        <f t="shared" si="0"/>
        <v>0.25</v>
      </c>
    </row>
    <row r="21" spans="1:4" x14ac:dyDescent="0.25">
      <c r="A21" s="137" t="s">
        <v>160</v>
      </c>
      <c r="B21" s="133">
        <v>0.25</v>
      </c>
      <c r="C21" s="134"/>
      <c r="D21" s="134">
        <f t="shared" si="0"/>
        <v>0.25</v>
      </c>
    </row>
    <row r="22" spans="1:4" x14ac:dyDescent="0.25">
      <c r="A22" s="137" t="s">
        <v>161</v>
      </c>
      <c r="B22" s="133">
        <v>0.25</v>
      </c>
      <c r="C22" s="134"/>
      <c r="D22" s="134">
        <f t="shared" si="0"/>
        <v>0.25</v>
      </c>
    </row>
    <row r="23" spans="1:4" x14ac:dyDescent="0.25">
      <c r="A23" s="138" t="s">
        <v>162</v>
      </c>
      <c r="B23" s="133">
        <v>0.25</v>
      </c>
      <c r="C23" s="135"/>
      <c r="D23" s="135">
        <f t="shared" si="0"/>
        <v>0.25</v>
      </c>
    </row>
    <row r="24" spans="1:4" x14ac:dyDescent="0.25">
      <c r="A24" s="138" t="s">
        <v>163</v>
      </c>
      <c r="B24" s="133">
        <v>0.25</v>
      </c>
      <c r="C24" s="135"/>
      <c r="D24" s="135">
        <f t="shared" si="0"/>
        <v>0.25</v>
      </c>
    </row>
    <row r="25" spans="1:4" x14ac:dyDescent="0.25">
      <c r="A25" s="138" t="s">
        <v>164</v>
      </c>
      <c r="B25" s="133">
        <v>0.25</v>
      </c>
      <c r="C25" s="135"/>
      <c r="D25" s="135">
        <f t="shared" si="0"/>
        <v>0.25</v>
      </c>
    </row>
    <row r="26" spans="1:4" x14ac:dyDescent="0.25">
      <c r="A26" s="138" t="s">
        <v>165</v>
      </c>
      <c r="B26" s="133">
        <v>0.25</v>
      </c>
      <c r="C26" s="135"/>
      <c r="D26" s="135">
        <f t="shared" si="0"/>
        <v>0.25</v>
      </c>
    </row>
    <row r="27" spans="1:4" x14ac:dyDescent="0.25">
      <c r="A27" s="136" t="s">
        <v>166</v>
      </c>
      <c r="B27" s="133">
        <v>0.25</v>
      </c>
      <c r="C27" s="133"/>
      <c r="D27" s="133">
        <f t="shared" si="0"/>
        <v>0.25</v>
      </c>
    </row>
    <row r="28" spans="1:4" x14ac:dyDescent="0.25">
      <c r="A28" s="136" t="s">
        <v>167</v>
      </c>
      <c r="B28" s="133">
        <v>0.55000000000000004</v>
      </c>
      <c r="C28" s="133"/>
      <c r="D28" s="133">
        <f t="shared" si="0"/>
        <v>0.55000000000000004</v>
      </c>
    </row>
    <row r="30" spans="1:4" x14ac:dyDescent="0.25">
      <c r="C30" s="132" t="s">
        <v>173</v>
      </c>
      <c r="D30">
        <f>SUM(D2:D28)</f>
        <v>7.05</v>
      </c>
    </row>
    <row r="31" spans="1:4" x14ac:dyDescent="0.25">
      <c r="C31" s="132"/>
    </row>
    <row r="32" spans="1:4" x14ac:dyDescent="0.25">
      <c r="C32" s="132" t="s">
        <v>172</v>
      </c>
      <c r="D32" s="131">
        <f>D30+(D30*0.1)</f>
        <v>7.7549999999999999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108AC-0DD2-41DB-A078-BA7E07DC1646}">
  <dimension ref="A1:AA36"/>
  <sheetViews>
    <sheetView topLeftCell="A2" workbookViewId="0">
      <selection activeCell="A25" sqref="A25:XFD25"/>
    </sheetView>
  </sheetViews>
  <sheetFormatPr defaultRowHeight="15" x14ac:dyDescent="0.25"/>
  <cols>
    <col min="1" max="1" width="41.42578125" bestFit="1" customWidth="1"/>
    <col min="2" max="2" width="11" bestFit="1" customWidth="1"/>
    <col min="3" max="10" width="11.28515625" customWidth="1"/>
    <col min="11" max="11" width="11.28515625" style="152" customWidth="1"/>
    <col min="12" max="25" width="11.28515625" customWidth="1"/>
    <col min="26" max="26" width="11.28515625" style="153" customWidth="1"/>
    <col min="27" max="27" width="11.28515625" customWidth="1"/>
  </cols>
  <sheetData>
    <row r="1" spans="1:27" s="139" customFormat="1" x14ac:dyDescent="0.25">
      <c r="A1" s="141" t="s">
        <v>188</v>
      </c>
      <c r="B1" s="142" t="s">
        <v>189</v>
      </c>
      <c r="C1" s="142" t="s">
        <v>190</v>
      </c>
      <c r="D1" s="142" t="s">
        <v>191</v>
      </c>
      <c r="E1" s="142" t="s">
        <v>192</v>
      </c>
      <c r="F1" s="142" t="s">
        <v>193</v>
      </c>
      <c r="G1" s="142" t="s">
        <v>194</v>
      </c>
      <c r="H1" s="142" t="s">
        <v>195</v>
      </c>
      <c r="I1" s="142" t="s">
        <v>196</v>
      </c>
      <c r="J1" s="142" t="s">
        <v>197</v>
      </c>
      <c r="K1" s="143" t="s">
        <v>198</v>
      </c>
      <c r="L1" s="142" t="s">
        <v>199</v>
      </c>
      <c r="M1" s="142" t="s">
        <v>200</v>
      </c>
      <c r="N1" s="142" t="s">
        <v>201</v>
      </c>
      <c r="O1" s="142" t="s">
        <v>202</v>
      </c>
      <c r="P1" s="142" t="s">
        <v>203</v>
      </c>
      <c r="Q1" s="142" t="s">
        <v>204</v>
      </c>
      <c r="R1" s="142" t="s">
        <v>205</v>
      </c>
      <c r="S1" s="142" t="s">
        <v>206</v>
      </c>
      <c r="T1" s="142" t="s">
        <v>207</v>
      </c>
      <c r="U1" s="142" t="s">
        <v>208</v>
      </c>
      <c r="V1" s="142" t="s">
        <v>209</v>
      </c>
      <c r="W1" s="142" t="s">
        <v>210</v>
      </c>
      <c r="X1" s="142" t="s">
        <v>211</v>
      </c>
      <c r="Y1" s="142" t="s">
        <v>212</v>
      </c>
      <c r="Z1" s="144" t="s">
        <v>213</v>
      </c>
      <c r="AA1" s="145" t="s">
        <v>214</v>
      </c>
    </row>
    <row r="2" spans="1:27" x14ac:dyDescent="0.25">
      <c r="A2" s="146" t="s">
        <v>215</v>
      </c>
      <c r="B2" s="147">
        <v>570</v>
      </c>
      <c r="C2" s="147">
        <v>570</v>
      </c>
      <c r="D2" s="147">
        <v>570</v>
      </c>
      <c r="E2" s="147">
        <v>570</v>
      </c>
      <c r="F2" s="147">
        <v>570</v>
      </c>
      <c r="G2" s="147">
        <v>570</v>
      </c>
      <c r="H2" s="148">
        <v>570</v>
      </c>
      <c r="I2" s="147">
        <v>570</v>
      </c>
      <c r="J2" s="147">
        <v>570</v>
      </c>
      <c r="K2" s="149">
        <v>570</v>
      </c>
      <c r="L2" s="147">
        <v>570</v>
      </c>
      <c r="M2" s="147">
        <v>570</v>
      </c>
      <c r="N2" s="147">
        <v>570</v>
      </c>
      <c r="O2" s="147">
        <v>570</v>
      </c>
      <c r="P2" s="148">
        <v>570</v>
      </c>
      <c r="Q2" s="147">
        <v>570</v>
      </c>
      <c r="R2" s="147">
        <v>570</v>
      </c>
      <c r="S2" s="147">
        <v>570</v>
      </c>
      <c r="T2" s="147">
        <v>570</v>
      </c>
      <c r="U2" s="147">
        <v>570</v>
      </c>
      <c r="V2" s="147">
        <v>570</v>
      </c>
      <c r="W2" s="147">
        <v>570</v>
      </c>
      <c r="X2" s="147">
        <v>570</v>
      </c>
      <c r="Y2" s="147">
        <v>570</v>
      </c>
      <c r="Z2" s="150">
        <v>570</v>
      </c>
      <c r="AA2" s="147">
        <v>570</v>
      </c>
    </row>
    <row r="3" spans="1:27" x14ac:dyDescent="0.25">
      <c r="A3" s="146" t="s">
        <v>216</v>
      </c>
      <c r="B3" s="148">
        <v>250</v>
      </c>
      <c r="C3" s="148">
        <v>250</v>
      </c>
      <c r="D3" s="148">
        <v>250</v>
      </c>
      <c r="E3" t="s">
        <v>217</v>
      </c>
      <c r="F3" s="148">
        <v>250</v>
      </c>
      <c r="G3" s="148">
        <v>250</v>
      </c>
      <c r="H3" s="148">
        <v>250</v>
      </c>
      <c r="I3" s="148">
        <v>250</v>
      </c>
      <c r="J3" s="148">
        <v>250</v>
      </c>
      <c r="K3" s="149">
        <v>250</v>
      </c>
      <c r="L3" s="148">
        <v>250</v>
      </c>
      <c r="M3" s="148">
        <v>250</v>
      </c>
      <c r="N3" s="148">
        <v>250</v>
      </c>
      <c r="O3" s="148">
        <v>250</v>
      </c>
      <c r="P3" s="148">
        <v>250</v>
      </c>
      <c r="Q3" s="148">
        <v>250</v>
      </c>
      <c r="R3" s="148">
        <v>250</v>
      </c>
      <c r="S3" t="s">
        <v>217</v>
      </c>
      <c r="T3" s="148">
        <v>250</v>
      </c>
      <c r="U3" s="148">
        <v>250</v>
      </c>
      <c r="V3" s="148">
        <v>250</v>
      </c>
      <c r="W3" s="148">
        <v>250</v>
      </c>
      <c r="X3" s="148">
        <v>250</v>
      </c>
      <c r="Y3" s="148">
        <v>250</v>
      </c>
      <c r="Z3" s="148">
        <v>250</v>
      </c>
      <c r="AA3" s="151" t="s">
        <v>217</v>
      </c>
    </row>
    <row r="4" spans="1:27" x14ac:dyDescent="0.25">
      <c r="A4" s="146" t="s">
        <v>218</v>
      </c>
      <c r="B4" t="s">
        <v>217</v>
      </c>
      <c r="C4" t="s">
        <v>217</v>
      </c>
      <c r="D4" t="s">
        <v>217</v>
      </c>
      <c r="E4" t="s">
        <v>217</v>
      </c>
      <c r="F4" s="147">
        <v>225</v>
      </c>
      <c r="G4" t="s">
        <v>217</v>
      </c>
      <c r="H4" s="148">
        <v>225</v>
      </c>
      <c r="I4" s="147">
        <v>225</v>
      </c>
      <c r="J4" s="147">
        <v>225</v>
      </c>
      <c r="K4" s="149">
        <v>225</v>
      </c>
      <c r="L4" s="147">
        <v>225</v>
      </c>
      <c r="M4" s="147">
        <v>225</v>
      </c>
      <c r="N4" s="147">
        <v>225</v>
      </c>
      <c r="O4" s="147">
        <v>225</v>
      </c>
      <c r="P4" s="148">
        <v>225</v>
      </c>
      <c r="Q4" s="147">
        <v>225</v>
      </c>
      <c r="R4" s="147">
        <v>225</v>
      </c>
      <c r="S4" s="147">
        <v>225</v>
      </c>
      <c r="T4" s="147">
        <v>225</v>
      </c>
      <c r="U4" s="147">
        <v>225</v>
      </c>
      <c r="V4" s="147">
        <v>225</v>
      </c>
      <c r="W4" s="147">
        <v>225</v>
      </c>
      <c r="X4" s="147">
        <v>225</v>
      </c>
      <c r="Y4" s="147">
        <v>225</v>
      </c>
      <c r="Z4" s="150">
        <v>225</v>
      </c>
      <c r="AA4" s="151" t="s">
        <v>217</v>
      </c>
    </row>
    <row r="5" spans="1:27" x14ac:dyDescent="0.25">
      <c r="A5" s="146" t="s">
        <v>219</v>
      </c>
      <c r="B5" t="s">
        <v>217</v>
      </c>
      <c r="C5" t="s">
        <v>217</v>
      </c>
      <c r="D5" t="s">
        <v>220</v>
      </c>
      <c r="E5" t="s">
        <v>217</v>
      </c>
      <c r="F5" s="147">
        <v>100</v>
      </c>
      <c r="G5" t="s">
        <v>217</v>
      </c>
      <c r="H5" s="148">
        <v>100</v>
      </c>
      <c r="I5" s="147">
        <v>100</v>
      </c>
      <c r="J5" s="147">
        <v>100</v>
      </c>
      <c r="K5" s="149">
        <v>100</v>
      </c>
      <c r="L5" t="s">
        <v>217</v>
      </c>
      <c r="M5" t="s">
        <v>217</v>
      </c>
      <c r="N5" s="147">
        <v>100</v>
      </c>
      <c r="O5" t="s">
        <v>217</v>
      </c>
      <c r="P5" s="148">
        <v>100</v>
      </c>
      <c r="Q5" t="s">
        <v>217</v>
      </c>
      <c r="R5" s="147">
        <v>100</v>
      </c>
      <c r="S5" t="s">
        <v>217</v>
      </c>
      <c r="T5" t="s">
        <v>217</v>
      </c>
      <c r="U5" t="s">
        <v>217</v>
      </c>
      <c r="V5" s="147">
        <v>100</v>
      </c>
      <c r="W5" s="147">
        <v>100</v>
      </c>
      <c r="X5" s="147">
        <v>100</v>
      </c>
      <c r="Y5" s="147">
        <v>100</v>
      </c>
      <c r="Z5" s="150">
        <v>100</v>
      </c>
      <c r="AA5" s="151" t="s">
        <v>217</v>
      </c>
    </row>
    <row r="6" spans="1:27" x14ac:dyDescent="0.25">
      <c r="A6" s="146" t="s">
        <v>221</v>
      </c>
      <c r="B6" s="147">
        <v>50</v>
      </c>
      <c r="C6" t="s">
        <v>217</v>
      </c>
      <c r="D6" t="s">
        <v>217</v>
      </c>
      <c r="E6" t="s">
        <v>217</v>
      </c>
      <c r="F6" t="s">
        <v>217</v>
      </c>
      <c r="G6" s="147">
        <v>50</v>
      </c>
      <c r="I6" s="147">
        <v>50</v>
      </c>
      <c r="J6" s="147">
        <v>50</v>
      </c>
      <c r="L6" s="147">
        <v>50</v>
      </c>
      <c r="M6" s="147">
        <v>50</v>
      </c>
      <c r="N6" s="147">
        <v>50</v>
      </c>
      <c r="O6" s="147">
        <v>50</v>
      </c>
      <c r="Q6" s="147">
        <v>50</v>
      </c>
      <c r="R6" s="147">
        <v>50</v>
      </c>
      <c r="S6" s="147">
        <v>50</v>
      </c>
      <c r="T6" s="147">
        <v>50</v>
      </c>
      <c r="U6" s="147">
        <v>50</v>
      </c>
      <c r="V6" s="147">
        <v>50</v>
      </c>
      <c r="W6" s="147">
        <v>50</v>
      </c>
      <c r="X6" s="147">
        <v>50</v>
      </c>
      <c r="Y6" s="147">
        <v>50</v>
      </c>
      <c r="AA6" s="147">
        <v>50</v>
      </c>
    </row>
    <row r="7" spans="1:27" x14ac:dyDescent="0.25">
      <c r="A7" s="146" t="s">
        <v>222</v>
      </c>
      <c r="B7" s="147">
        <v>35</v>
      </c>
      <c r="C7" s="147">
        <v>35</v>
      </c>
      <c r="D7" s="147">
        <v>35</v>
      </c>
      <c r="E7" s="147">
        <v>35</v>
      </c>
      <c r="F7" s="147">
        <v>35</v>
      </c>
      <c r="G7" s="147">
        <v>35</v>
      </c>
      <c r="H7" s="148">
        <v>35</v>
      </c>
      <c r="I7" s="147">
        <v>35</v>
      </c>
      <c r="J7" s="147">
        <v>35</v>
      </c>
      <c r="K7" s="149">
        <v>35</v>
      </c>
      <c r="L7" s="147">
        <v>35</v>
      </c>
      <c r="M7" s="147">
        <v>35</v>
      </c>
      <c r="N7" s="147">
        <v>35</v>
      </c>
      <c r="O7" s="147">
        <v>35</v>
      </c>
      <c r="P7" s="148">
        <v>35</v>
      </c>
      <c r="Q7" s="147">
        <v>35</v>
      </c>
      <c r="R7" s="147">
        <v>35</v>
      </c>
      <c r="S7" s="147">
        <v>35</v>
      </c>
      <c r="T7" s="147">
        <v>35</v>
      </c>
      <c r="U7" s="147">
        <v>35</v>
      </c>
      <c r="V7" s="147">
        <v>35</v>
      </c>
      <c r="W7" s="147">
        <v>35</v>
      </c>
      <c r="X7" s="147">
        <v>35</v>
      </c>
      <c r="Y7" s="147">
        <v>35</v>
      </c>
      <c r="Z7" s="150">
        <v>35</v>
      </c>
      <c r="AA7" s="151" t="s">
        <v>217</v>
      </c>
    </row>
    <row r="8" spans="1:27" x14ac:dyDescent="0.25">
      <c r="A8" s="146" t="s">
        <v>223</v>
      </c>
      <c r="B8" s="147">
        <v>15</v>
      </c>
      <c r="C8" s="147">
        <v>15</v>
      </c>
      <c r="D8" t="s">
        <v>217</v>
      </c>
      <c r="E8" t="s">
        <v>217</v>
      </c>
      <c r="F8" t="s">
        <v>217</v>
      </c>
      <c r="G8" t="s">
        <v>217</v>
      </c>
      <c r="I8" s="147">
        <v>15</v>
      </c>
      <c r="J8" s="147">
        <v>15</v>
      </c>
      <c r="L8" s="147">
        <v>15</v>
      </c>
      <c r="M8" s="147">
        <v>15</v>
      </c>
      <c r="N8" s="147">
        <v>15</v>
      </c>
      <c r="O8" s="147">
        <v>15</v>
      </c>
      <c r="Q8" s="147">
        <v>15</v>
      </c>
      <c r="R8" s="147">
        <v>15</v>
      </c>
      <c r="S8" s="147">
        <v>15</v>
      </c>
      <c r="T8" s="147">
        <v>15</v>
      </c>
      <c r="U8" s="147">
        <v>15</v>
      </c>
      <c r="V8" s="147">
        <v>15</v>
      </c>
      <c r="W8" s="147">
        <v>15</v>
      </c>
      <c r="X8" s="147">
        <v>15</v>
      </c>
      <c r="Y8" s="147">
        <v>15</v>
      </c>
      <c r="AA8" s="151" t="s">
        <v>217</v>
      </c>
    </row>
    <row r="9" spans="1:27" x14ac:dyDescent="0.25">
      <c r="A9" s="146" t="s">
        <v>224</v>
      </c>
      <c r="B9" s="147">
        <v>25</v>
      </c>
      <c r="C9" s="147">
        <v>25</v>
      </c>
      <c r="D9" s="147">
        <v>25</v>
      </c>
      <c r="E9" s="147">
        <v>25</v>
      </c>
      <c r="F9" s="147">
        <v>25</v>
      </c>
      <c r="G9" s="147">
        <v>25</v>
      </c>
      <c r="H9" s="148">
        <v>25</v>
      </c>
      <c r="I9" s="147">
        <v>25</v>
      </c>
      <c r="J9" s="147">
        <v>25</v>
      </c>
      <c r="K9" s="149">
        <v>25</v>
      </c>
      <c r="L9" s="147">
        <v>25</v>
      </c>
      <c r="M9" s="147">
        <v>25</v>
      </c>
      <c r="N9" s="147">
        <v>25</v>
      </c>
      <c r="O9" s="147">
        <v>25</v>
      </c>
      <c r="P9" s="148">
        <v>25</v>
      </c>
      <c r="Q9" s="147">
        <v>25</v>
      </c>
      <c r="R9" s="147">
        <v>25</v>
      </c>
      <c r="S9" s="147">
        <v>25</v>
      </c>
      <c r="T9" s="147">
        <v>25</v>
      </c>
      <c r="U9" s="147">
        <v>25</v>
      </c>
      <c r="V9" s="147">
        <v>25</v>
      </c>
      <c r="W9" s="147">
        <v>25</v>
      </c>
      <c r="X9" s="147">
        <v>25</v>
      </c>
      <c r="Y9" s="147">
        <v>25</v>
      </c>
      <c r="Z9" s="150">
        <v>25</v>
      </c>
      <c r="AA9" s="151" t="s">
        <v>217</v>
      </c>
    </row>
    <row r="10" spans="1:27" x14ac:dyDescent="0.25">
      <c r="A10" s="146" t="s">
        <v>225</v>
      </c>
      <c r="B10" t="s">
        <v>220</v>
      </c>
      <c r="C10" t="s">
        <v>220</v>
      </c>
      <c r="D10" t="s">
        <v>220</v>
      </c>
      <c r="E10" t="s">
        <v>220</v>
      </c>
      <c r="F10" t="s">
        <v>220</v>
      </c>
      <c r="G10" t="s">
        <v>220</v>
      </c>
      <c r="H10" t="s">
        <v>220</v>
      </c>
      <c r="I10" t="s">
        <v>220</v>
      </c>
      <c r="J10" t="s">
        <v>220</v>
      </c>
      <c r="K10" s="152" t="s">
        <v>220</v>
      </c>
      <c r="L10" t="s">
        <v>217</v>
      </c>
      <c r="M10" t="s">
        <v>220</v>
      </c>
      <c r="N10" t="s">
        <v>217</v>
      </c>
      <c r="O10" t="s">
        <v>217</v>
      </c>
      <c r="P10" t="s">
        <v>217</v>
      </c>
      <c r="Q10" t="s">
        <v>217</v>
      </c>
      <c r="R10" t="s">
        <v>217</v>
      </c>
      <c r="S10" t="s">
        <v>217</v>
      </c>
      <c r="T10" t="s">
        <v>217</v>
      </c>
      <c r="U10" t="s">
        <v>217</v>
      </c>
      <c r="V10" t="s">
        <v>217</v>
      </c>
      <c r="W10" t="s">
        <v>217</v>
      </c>
      <c r="X10" t="s">
        <v>217</v>
      </c>
      <c r="Y10" t="s">
        <v>217</v>
      </c>
      <c r="Z10"/>
      <c r="AA10" s="151" t="s">
        <v>217</v>
      </c>
    </row>
    <row r="11" spans="1:27" x14ac:dyDescent="0.25">
      <c r="A11" s="146" t="s">
        <v>226</v>
      </c>
      <c r="B11" t="s">
        <v>217</v>
      </c>
      <c r="C11" t="s">
        <v>217</v>
      </c>
      <c r="D11" t="s">
        <v>217</v>
      </c>
      <c r="E11" t="s">
        <v>217</v>
      </c>
      <c r="F11" t="s">
        <v>217</v>
      </c>
      <c r="G11" t="s">
        <v>217</v>
      </c>
      <c r="H11" t="s">
        <v>217</v>
      </c>
      <c r="I11" t="s">
        <v>217</v>
      </c>
      <c r="J11" t="s">
        <v>217</v>
      </c>
      <c r="K11" s="152" t="s">
        <v>217</v>
      </c>
      <c r="L11" t="s">
        <v>220</v>
      </c>
      <c r="M11" t="s">
        <v>217</v>
      </c>
      <c r="N11" t="s">
        <v>220</v>
      </c>
      <c r="O11" t="s">
        <v>220</v>
      </c>
      <c r="P11" t="s">
        <v>220</v>
      </c>
      <c r="Q11" t="s">
        <v>220</v>
      </c>
      <c r="R11" t="s">
        <v>220</v>
      </c>
      <c r="S11" t="s">
        <v>220</v>
      </c>
      <c r="T11" t="s">
        <v>217</v>
      </c>
      <c r="U11" t="s">
        <v>220</v>
      </c>
      <c r="V11" t="s">
        <v>220</v>
      </c>
      <c r="W11" t="s">
        <v>220</v>
      </c>
      <c r="X11" t="s">
        <v>220</v>
      </c>
      <c r="Y11" t="s">
        <v>220</v>
      </c>
      <c r="Z11"/>
      <c r="AA11" s="151" t="s">
        <v>220</v>
      </c>
    </row>
    <row r="12" spans="1:27" x14ac:dyDescent="0.25">
      <c r="A12" s="146" t="s">
        <v>227</v>
      </c>
      <c r="B12" t="s">
        <v>220</v>
      </c>
      <c r="C12" t="s">
        <v>217</v>
      </c>
      <c r="D12" t="s">
        <v>220</v>
      </c>
      <c r="E12" t="s">
        <v>217</v>
      </c>
      <c r="F12" t="s">
        <v>217</v>
      </c>
      <c r="G12" t="s">
        <v>220</v>
      </c>
      <c r="I12" t="s">
        <v>220</v>
      </c>
      <c r="L12" t="s">
        <v>217</v>
      </c>
      <c r="M12" t="s">
        <v>220</v>
      </c>
      <c r="N12" t="s">
        <v>217</v>
      </c>
      <c r="O12" t="s">
        <v>217</v>
      </c>
      <c r="Q12" t="s">
        <v>220</v>
      </c>
      <c r="R12" t="s">
        <v>220</v>
      </c>
      <c r="S12" t="s">
        <v>220</v>
      </c>
      <c r="T12" t="s">
        <v>217</v>
      </c>
      <c r="U12" t="s">
        <v>217</v>
      </c>
      <c r="V12" t="s">
        <v>220</v>
      </c>
      <c r="W12" t="s">
        <v>220</v>
      </c>
      <c r="X12" t="s">
        <v>220</v>
      </c>
      <c r="Y12" t="s">
        <v>220</v>
      </c>
      <c r="AA12" s="151" t="s">
        <v>220</v>
      </c>
    </row>
    <row r="13" spans="1:27" x14ac:dyDescent="0.25">
      <c r="A13" s="154" t="s">
        <v>228</v>
      </c>
      <c r="B13" t="s">
        <v>217</v>
      </c>
      <c r="C13" t="s">
        <v>220</v>
      </c>
      <c r="D13" t="s">
        <v>217</v>
      </c>
      <c r="E13" t="s">
        <v>217</v>
      </c>
      <c r="F13" t="s">
        <v>220</v>
      </c>
      <c r="G13" t="s">
        <v>217</v>
      </c>
      <c r="I13" t="s">
        <v>220</v>
      </c>
      <c r="J13" t="s">
        <v>217</v>
      </c>
      <c r="L13" t="s">
        <v>217</v>
      </c>
      <c r="M13" t="s">
        <v>220</v>
      </c>
      <c r="N13" t="s">
        <v>220</v>
      </c>
      <c r="O13" t="s">
        <v>217</v>
      </c>
      <c r="Q13" t="s">
        <v>217</v>
      </c>
      <c r="R13" t="s">
        <v>220</v>
      </c>
      <c r="S13" t="s">
        <v>220</v>
      </c>
      <c r="T13" t="s">
        <v>220</v>
      </c>
      <c r="U13" t="s">
        <v>220</v>
      </c>
      <c r="V13" t="s">
        <v>220</v>
      </c>
      <c r="W13" t="s">
        <v>220</v>
      </c>
      <c r="X13" t="s">
        <v>220</v>
      </c>
      <c r="Y13" t="s">
        <v>217</v>
      </c>
      <c r="AA13" s="151" t="s">
        <v>217</v>
      </c>
    </row>
    <row r="14" spans="1:27" x14ac:dyDescent="0.25">
      <c r="A14" s="154" t="s">
        <v>229</v>
      </c>
      <c r="B14" t="s">
        <v>217</v>
      </c>
      <c r="C14" t="s">
        <v>217</v>
      </c>
      <c r="D14" t="s">
        <v>220</v>
      </c>
      <c r="E14" t="s">
        <v>217</v>
      </c>
      <c r="F14" t="s">
        <v>217</v>
      </c>
      <c r="G14" t="s">
        <v>217</v>
      </c>
      <c r="I14" t="s">
        <v>217</v>
      </c>
      <c r="J14" t="s">
        <v>217</v>
      </c>
      <c r="L14" t="s">
        <v>220</v>
      </c>
      <c r="M14" t="s">
        <v>217</v>
      </c>
      <c r="N14" t="s">
        <v>217</v>
      </c>
      <c r="O14" t="s">
        <v>217</v>
      </c>
      <c r="Q14" t="s">
        <v>217</v>
      </c>
      <c r="R14" t="s">
        <v>217</v>
      </c>
      <c r="S14" t="s">
        <v>217</v>
      </c>
      <c r="T14" t="s">
        <v>217</v>
      </c>
      <c r="U14" t="s">
        <v>217</v>
      </c>
      <c r="V14" t="s">
        <v>217</v>
      </c>
      <c r="W14" t="s">
        <v>217</v>
      </c>
      <c r="X14" t="s">
        <v>217</v>
      </c>
      <c r="Y14" t="s">
        <v>220</v>
      </c>
      <c r="AA14" s="151" t="s">
        <v>220</v>
      </c>
    </row>
    <row r="15" spans="1:27" x14ac:dyDescent="0.25">
      <c r="A15" s="154" t="s">
        <v>230</v>
      </c>
      <c r="B15" t="s">
        <v>217</v>
      </c>
      <c r="C15" t="s">
        <v>217</v>
      </c>
      <c r="D15" t="s">
        <v>217</v>
      </c>
      <c r="E15" t="s">
        <v>220</v>
      </c>
      <c r="F15" t="s">
        <v>217</v>
      </c>
      <c r="G15" t="s">
        <v>220</v>
      </c>
      <c r="I15" t="s">
        <v>217</v>
      </c>
      <c r="J15" t="s">
        <v>220</v>
      </c>
      <c r="L15" t="s">
        <v>220</v>
      </c>
      <c r="M15" t="s">
        <v>220</v>
      </c>
      <c r="N15" t="s">
        <v>220</v>
      </c>
      <c r="O15" t="s">
        <v>217</v>
      </c>
      <c r="Q15" t="s">
        <v>217</v>
      </c>
      <c r="R15" t="s">
        <v>220</v>
      </c>
      <c r="S15" t="s">
        <v>220</v>
      </c>
      <c r="T15" t="s">
        <v>220</v>
      </c>
      <c r="U15" t="s">
        <v>217</v>
      </c>
      <c r="V15" t="s">
        <v>220</v>
      </c>
      <c r="W15" t="s">
        <v>220</v>
      </c>
      <c r="X15" t="s">
        <v>220</v>
      </c>
      <c r="Y15" t="s">
        <v>220</v>
      </c>
      <c r="AA15" s="151" t="s">
        <v>220</v>
      </c>
    </row>
    <row r="16" spans="1:27" x14ac:dyDescent="0.25">
      <c r="A16" s="154" t="s">
        <v>231</v>
      </c>
      <c r="B16" t="s">
        <v>217</v>
      </c>
      <c r="C16" t="s">
        <v>220</v>
      </c>
      <c r="D16" t="s">
        <v>217</v>
      </c>
      <c r="E16" t="s">
        <v>217</v>
      </c>
      <c r="F16" t="s">
        <v>217</v>
      </c>
      <c r="G16" t="s">
        <v>217</v>
      </c>
      <c r="I16" t="s">
        <v>217</v>
      </c>
      <c r="J16" t="s">
        <v>217</v>
      </c>
      <c r="L16" t="s">
        <v>217</v>
      </c>
      <c r="M16" t="s">
        <v>217</v>
      </c>
      <c r="N16" t="s">
        <v>217</v>
      </c>
      <c r="O16" t="s">
        <v>217</v>
      </c>
      <c r="Q16" t="s">
        <v>220</v>
      </c>
      <c r="R16" t="s">
        <v>220</v>
      </c>
      <c r="S16" t="s">
        <v>220</v>
      </c>
      <c r="T16" t="s">
        <v>217</v>
      </c>
      <c r="U16" t="s">
        <v>217</v>
      </c>
      <c r="V16" t="s">
        <v>220</v>
      </c>
      <c r="W16" t="s">
        <v>217</v>
      </c>
      <c r="X16" t="s">
        <v>217</v>
      </c>
      <c r="Y16" t="s">
        <v>220</v>
      </c>
      <c r="AA16" s="151" t="s">
        <v>220</v>
      </c>
    </row>
    <row r="17" spans="1:27" x14ac:dyDescent="0.25">
      <c r="A17" s="154" t="s">
        <v>232</v>
      </c>
      <c r="B17" t="s">
        <v>217</v>
      </c>
      <c r="C17" t="s">
        <v>217</v>
      </c>
      <c r="D17" s="147">
        <v>45</v>
      </c>
      <c r="E17" t="s">
        <v>217</v>
      </c>
      <c r="F17" t="s">
        <v>217</v>
      </c>
      <c r="G17" t="s">
        <v>217</v>
      </c>
      <c r="I17" t="s">
        <v>217</v>
      </c>
      <c r="J17" t="s">
        <v>217</v>
      </c>
      <c r="L17" t="s">
        <v>217</v>
      </c>
      <c r="M17" s="147">
        <v>45</v>
      </c>
      <c r="N17" t="s">
        <v>217</v>
      </c>
      <c r="O17" s="147">
        <v>45</v>
      </c>
      <c r="Q17" t="s">
        <v>217</v>
      </c>
      <c r="R17" t="s">
        <v>217</v>
      </c>
      <c r="S17" t="s">
        <v>217</v>
      </c>
      <c r="T17" s="147">
        <v>45</v>
      </c>
      <c r="U17" t="s">
        <v>217</v>
      </c>
      <c r="V17" t="s">
        <v>217</v>
      </c>
      <c r="W17" s="147">
        <v>45</v>
      </c>
      <c r="X17" t="s">
        <v>217</v>
      </c>
      <c r="Y17" t="s">
        <v>217</v>
      </c>
      <c r="AA17" s="151" t="s">
        <v>217</v>
      </c>
    </row>
    <row r="18" spans="1:27" x14ac:dyDescent="0.25">
      <c r="A18" s="154" t="s">
        <v>233</v>
      </c>
      <c r="B18" t="s">
        <v>217</v>
      </c>
      <c r="C18" t="s">
        <v>217</v>
      </c>
      <c r="D18" t="s">
        <v>217</v>
      </c>
      <c r="E18" s="147">
        <v>20</v>
      </c>
      <c r="F18" s="147">
        <v>20</v>
      </c>
      <c r="G18" t="s">
        <v>217</v>
      </c>
      <c r="I18" t="s">
        <v>217</v>
      </c>
      <c r="J18" t="s">
        <v>217</v>
      </c>
      <c r="L18" t="s">
        <v>217</v>
      </c>
      <c r="M18" t="s">
        <v>217</v>
      </c>
      <c r="N18" s="147">
        <v>20</v>
      </c>
      <c r="O18" t="s">
        <v>217</v>
      </c>
      <c r="Q18" t="s">
        <v>217</v>
      </c>
      <c r="R18" t="s">
        <v>217</v>
      </c>
      <c r="S18" t="s">
        <v>217</v>
      </c>
      <c r="T18" t="s">
        <v>217</v>
      </c>
      <c r="U18" t="s">
        <v>217</v>
      </c>
      <c r="V18" t="s">
        <v>217</v>
      </c>
      <c r="W18" s="147">
        <v>20</v>
      </c>
      <c r="X18" t="s">
        <v>217</v>
      </c>
      <c r="Y18" t="s">
        <v>217</v>
      </c>
      <c r="AA18" s="151" t="s">
        <v>217</v>
      </c>
    </row>
    <row r="19" spans="1:27" s="173" customFormat="1" x14ac:dyDescent="0.25">
      <c r="A19" s="171" t="s">
        <v>234</v>
      </c>
      <c r="B19" s="172">
        <v>2500</v>
      </c>
      <c r="C19" s="172">
        <v>2500</v>
      </c>
      <c r="D19" s="173" t="s">
        <v>217</v>
      </c>
      <c r="E19" s="173" t="s">
        <v>217</v>
      </c>
      <c r="F19" s="173" t="s">
        <v>217</v>
      </c>
      <c r="G19" s="173" t="s">
        <v>217</v>
      </c>
      <c r="H19" s="172" t="s">
        <v>217</v>
      </c>
      <c r="I19" s="172">
        <v>2500</v>
      </c>
      <c r="J19" s="172">
        <v>2500</v>
      </c>
      <c r="K19" s="149">
        <v>2500</v>
      </c>
      <c r="L19" s="172">
        <v>2500</v>
      </c>
      <c r="M19" s="173" t="s">
        <v>217</v>
      </c>
      <c r="N19" s="173" t="s">
        <v>217</v>
      </c>
      <c r="O19" s="173" t="s">
        <v>217</v>
      </c>
      <c r="P19" s="172">
        <v>2500</v>
      </c>
      <c r="Q19" s="172">
        <v>2500</v>
      </c>
      <c r="R19" s="172">
        <v>2500</v>
      </c>
      <c r="S19" s="173" t="s">
        <v>217</v>
      </c>
      <c r="T19" s="173" t="s">
        <v>217</v>
      </c>
      <c r="U19" s="173" t="s">
        <v>217</v>
      </c>
      <c r="V19" s="173" t="s">
        <v>217</v>
      </c>
      <c r="W19" s="173" t="s">
        <v>217</v>
      </c>
      <c r="X19" s="173" t="s">
        <v>217</v>
      </c>
      <c r="Y19" s="173" t="s">
        <v>217</v>
      </c>
      <c r="Z19" s="172">
        <v>2500</v>
      </c>
      <c r="AA19" s="174" t="s">
        <v>217</v>
      </c>
    </row>
    <row r="20" spans="1:27" x14ac:dyDescent="0.25">
      <c r="A20" s="146" t="s">
        <v>235</v>
      </c>
      <c r="B20" t="s">
        <v>220</v>
      </c>
      <c r="C20" t="s">
        <v>220</v>
      </c>
      <c r="D20" t="s">
        <v>220</v>
      </c>
      <c r="E20" t="s">
        <v>220</v>
      </c>
      <c r="F20" t="s">
        <v>220</v>
      </c>
      <c r="G20" t="s">
        <v>220</v>
      </c>
      <c r="H20" t="s">
        <v>220</v>
      </c>
      <c r="I20" t="s">
        <v>220</v>
      </c>
      <c r="J20" t="s">
        <v>220</v>
      </c>
      <c r="K20" s="152" t="s">
        <v>220</v>
      </c>
      <c r="L20" t="s">
        <v>217</v>
      </c>
      <c r="M20" t="s">
        <v>217</v>
      </c>
      <c r="N20" t="s">
        <v>217</v>
      </c>
      <c r="O20" t="s">
        <v>217</v>
      </c>
      <c r="P20" t="s">
        <v>217</v>
      </c>
      <c r="Q20" t="s">
        <v>217</v>
      </c>
      <c r="R20" t="s">
        <v>217</v>
      </c>
      <c r="S20" t="s">
        <v>217</v>
      </c>
      <c r="T20" t="s">
        <v>217</v>
      </c>
      <c r="U20" t="s">
        <v>217</v>
      </c>
      <c r="V20" t="s">
        <v>217</v>
      </c>
      <c r="W20" t="s">
        <v>217</v>
      </c>
      <c r="X20" t="s">
        <v>217</v>
      </c>
      <c r="Y20" t="s">
        <v>217</v>
      </c>
      <c r="Z20" s="153" t="s">
        <v>217</v>
      </c>
      <c r="AA20" s="151" t="s">
        <v>220</v>
      </c>
    </row>
    <row r="21" spans="1:27" x14ac:dyDescent="0.25">
      <c r="A21" s="154" t="s">
        <v>236</v>
      </c>
      <c r="B21" t="s">
        <v>217</v>
      </c>
      <c r="C21" t="s">
        <v>217</v>
      </c>
      <c r="D21" s="147">
        <v>350</v>
      </c>
      <c r="E21" t="s">
        <v>217</v>
      </c>
      <c r="F21" t="s">
        <v>217</v>
      </c>
      <c r="G21" t="s">
        <v>217</v>
      </c>
      <c r="H21" s="148">
        <v>350</v>
      </c>
      <c r="I21" t="s">
        <v>217</v>
      </c>
      <c r="J21" t="s">
        <v>217</v>
      </c>
      <c r="K21" s="149">
        <v>350</v>
      </c>
      <c r="L21" t="s">
        <v>217</v>
      </c>
      <c r="M21" t="s">
        <v>217</v>
      </c>
      <c r="N21" t="s">
        <v>217</v>
      </c>
      <c r="O21" t="s">
        <v>217</v>
      </c>
      <c r="P21" s="148">
        <v>350</v>
      </c>
      <c r="Q21" t="s">
        <v>217</v>
      </c>
      <c r="R21" s="147">
        <v>350</v>
      </c>
      <c r="S21" t="s">
        <v>217</v>
      </c>
      <c r="T21" t="s">
        <v>217</v>
      </c>
      <c r="U21" t="s">
        <v>217</v>
      </c>
      <c r="V21" t="s">
        <v>217</v>
      </c>
      <c r="W21" t="s">
        <v>217</v>
      </c>
      <c r="X21" t="s">
        <v>217</v>
      </c>
      <c r="Y21" t="s">
        <v>217</v>
      </c>
      <c r="Z21" s="150">
        <v>350</v>
      </c>
      <c r="AA21" s="151" t="s">
        <v>217</v>
      </c>
    </row>
    <row r="22" spans="1:27" x14ac:dyDescent="0.25">
      <c r="A22" s="146" t="s">
        <v>237</v>
      </c>
      <c r="E22" s="147">
        <v>50</v>
      </c>
      <c r="F22" s="147">
        <v>50</v>
      </c>
      <c r="G22" s="147">
        <v>50</v>
      </c>
      <c r="H22" s="148">
        <v>50</v>
      </c>
      <c r="I22" t="s">
        <v>217</v>
      </c>
      <c r="J22" t="s">
        <v>217</v>
      </c>
      <c r="K22" s="149">
        <v>50</v>
      </c>
      <c r="L22" s="147">
        <v>50</v>
      </c>
      <c r="M22" s="147">
        <v>50</v>
      </c>
      <c r="N22" t="s">
        <v>217</v>
      </c>
      <c r="O22" s="147">
        <v>50</v>
      </c>
      <c r="P22" s="148">
        <v>50</v>
      </c>
      <c r="Q22" t="s">
        <v>217</v>
      </c>
      <c r="R22" t="s">
        <v>217</v>
      </c>
      <c r="S22" t="s">
        <v>217</v>
      </c>
      <c r="T22" t="s">
        <v>217</v>
      </c>
      <c r="U22" t="s">
        <v>217</v>
      </c>
      <c r="V22" s="147">
        <v>50</v>
      </c>
      <c r="W22" s="147">
        <v>50</v>
      </c>
      <c r="X22" t="s">
        <v>217</v>
      </c>
      <c r="Y22" t="s">
        <v>217</v>
      </c>
      <c r="Z22" s="150">
        <v>50</v>
      </c>
      <c r="AA22" s="151" t="s">
        <v>217</v>
      </c>
    </row>
    <row r="23" spans="1:27" x14ac:dyDescent="0.25">
      <c r="A23" s="146" t="s">
        <v>238</v>
      </c>
      <c r="H23" s="148">
        <v>280</v>
      </c>
      <c r="K23" s="149">
        <v>280</v>
      </c>
      <c r="L23" s="147">
        <v>280</v>
      </c>
      <c r="M23" s="147">
        <v>280</v>
      </c>
      <c r="N23" s="147">
        <v>280</v>
      </c>
      <c r="O23" s="147">
        <v>280</v>
      </c>
      <c r="P23" s="148">
        <v>280</v>
      </c>
      <c r="Q23" s="147">
        <v>280</v>
      </c>
      <c r="R23" t="s">
        <v>217</v>
      </c>
      <c r="S23" t="s">
        <v>217</v>
      </c>
      <c r="T23" t="s">
        <v>217</v>
      </c>
      <c r="U23" t="s">
        <v>217</v>
      </c>
      <c r="V23" t="s">
        <v>217</v>
      </c>
      <c r="W23" t="s">
        <v>217</v>
      </c>
      <c r="X23" t="s">
        <v>217</v>
      </c>
      <c r="Y23" t="s">
        <v>217</v>
      </c>
      <c r="Z23" s="150">
        <v>280</v>
      </c>
      <c r="AA23" s="151" t="s">
        <v>217</v>
      </c>
    </row>
    <row r="24" spans="1:27" x14ac:dyDescent="0.25">
      <c r="A24" s="146" t="s">
        <v>239</v>
      </c>
      <c r="G24" s="147">
        <v>320</v>
      </c>
      <c r="H24" s="148">
        <v>320</v>
      </c>
      <c r="I24" t="s">
        <v>217</v>
      </c>
      <c r="J24" t="s">
        <v>217</v>
      </c>
      <c r="K24" s="149">
        <v>320</v>
      </c>
      <c r="L24" t="s">
        <v>217</v>
      </c>
      <c r="M24" t="s">
        <v>217</v>
      </c>
      <c r="N24" t="s">
        <v>217</v>
      </c>
      <c r="O24" t="s">
        <v>217</v>
      </c>
      <c r="P24" s="148">
        <v>320</v>
      </c>
      <c r="Q24" t="s">
        <v>217</v>
      </c>
      <c r="R24" t="s">
        <v>217</v>
      </c>
      <c r="S24" t="s">
        <v>217</v>
      </c>
      <c r="T24" t="s">
        <v>217</v>
      </c>
      <c r="U24" t="s">
        <v>217</v>
      </c>
      <c r="V24" t="s">
        <v>217</v>
      </c>
      <c r="W24" t="s">
        <v>217</v>
      </c>
      <c r="X24" t="s">
        <v>217</v>
      </c>
      <c r="Y24" t="s">
        <v>217</v>
      </c>
      <c r="Z24" s="150">
        <v>320</v>
      </c>
      <c r="AA24" s="151" t="s">
        <v>217</v>
      </c>
    </row>
    <row r="25" spans="1:27" x14ac:dyDescent="0.25">
      <c r="A25" s="146" t="s">
        <v>240</v>
      </c>
      <c r="I25" s="147">
        <v>1800</v>
      </c>
      <c r="J25" t="s">
        <v>217</v>
      </c>
      <c r="L25" t="s">
        <v>217</v>
      </c>
      <c r="M25" t="s">
        <v>217</v>
      </c>
      <c r="N25" t="s">
        <v>217</v>
      </c>
      <c r="O25" t="s">
        <v>217</v>
      </c>
      <c r="Q25" t="s">
        <v>217</v>
      </c>
      <c r="R25" t="s">
        <v>217</v>
      </c>
      <c r="S25" t="s">
        <v>217</v>
      </c>
      <c r="T25" t="s">
        <v>217</v>
      </c>
      <c r="U25" t="s">
        <v>217</v>
      </c>
      <c r="V25" t="s">
        <v>217</v>
      </c>
      <c r="W25" t="s">
        <v>217</v>
      </c>
      <c r="X25" t="s">
        <v>217</v>
      </c>
      <c r="Y25" t="s">
        <v>217</v>
      </c>
      <c r="AA25" s="155">
        <v>1800</v>
      </c>
    </row>
    <row r="26" spans="1:27" x14ac:dyDescent="0.25">
      <c r="A26" s="146" t="s">
        <v>241</v>
      </c>
      <c r="J26" t="s">
        <v>220</v>
      </c>
      <c r="L26" t="s">
        <v>220</v>
      </c>
      <c r="M26" t="s">
        <v>220</v>
      </c>
      <c r="N26" t="s">
        <v>217</v>
      </c>
      <c r="O26" t="s">
        <v>217</v>
      </c>
      <c r="Q26" t="s">
        <v>217</v>
      </c>
      <c r="R26" t="s">
        <v>217</v>
      </c>
      <c r="S26" t="s">
        <v>217</v>
      </c>
      <c r="T26" t="s">
        <v>217</v>
      </c>
      <c r="U26" t="s">
        <v>217</v>
      </c>
      <c r="V26" t="s">
        <v>217</v>
      </c>
      <c r="W26" t="s">
        <v>217</v>
      </c>
      <c r="X26" t="s">
        <v>220</v>
      </c>
      <c r="Y26" t="s">
        <v>220</v>
      </c>
      <c r="AA26" s="151" t="s">
        <v>217</v>
      </c>
    </row>
    <row r="27" spans="1:27" x14ac:dyDescent="0.25">
      <c r="A27" s="146" t="s">
        <v>242</v>
      </c>
      <c r="Q27" t="s">
        <v>217</v>
      </c>
      <c r="R27" t="s">
        <v>217</v>
      </c>
      <c r="S27" t="s">
        <v>217</v>
      </c>
      <c r="T27" t="s">
        <v>217</v>
      </c>
      <c r="U27" t="s">
        <v>217</v>
      </c>
      <c r="V27" t="s">
        <v>217</v>
      </c>
      <c r="W27" s="147">
        <v>850</v>
      </c>
      <c r="X27" t="s">
        <v>217</v>
      </c>
      <c r="Y27" t="s">
        <v>217</v>
      </c>
      <c r="AA27" s="151" t="s">
        <v>217</v>
      </c>
    </row>
    <row r="28" spans="1:27" x14ac:dyDescent="0.25">
      <c r="A28" s="146" t="s">
        <v>243</v>
      </c>
      <c r="Q28" t="s">
        <v>217</v>
      </c>
      <c r="R28" t="s">
        <v>217</v>
      </c>
      <c r="S28" t="s">
        <v>217</v>
      </c>
      <c r="T28" t="s">
        <v>217</v>
      </c>
      <c r="U28" t="s">
        <v>217</v>
      </c>
      <c r="V28" t="s">
        <v>217</v>
      </c>
      <c r="W28" t="s">
        <v>217</v>
      </c>
      <c r="X28" s="147">
        <v>150</v>
      </c>
      <c r="Y28" s="147">
        <v>150</v>
      </c>
      <c r="Z28" s="150">
        <v>150</v>
      </c>
      <c r="AA28" s="151" t="s">
        <v>217</v>
      </c>
    </row>
    <row r="29" spans="1:27" x14ac:dyDescent="0.25">
      <c r="A29" s="146" t="s">
        <v>244</v>
      </c>
      <c r="Q29" t="s">
        <v>217</v>
      </c>
      <c r="R29" t="s">
        <v>217</v>
      </c>
      <c r="S29" t="s">
        <v>217</v>
      </c>
      <c r="T29" t="s">
        <v>217</v>
      </c>
      <c r="U29" t="s">
        <v>217</v>
      </c>
      <c r="V29" t="s">
        <v>217</v>
      </c>
      <c r="W29" t="s">
        <v>217</v>
      </c>
      <c r="X29" t="s">
        <v>217</v>
      </c>
      <c r="Y29" t="s">
        <v>217</v>
      </c>
      <c r="Z29" s="153" t="s">
        <v>217</v>
      </c>
      <c r="AA29" s="151" t="s">
        <v>220</v>
      </c>
    </row>
    <row r="30" spans="1:27" x14ac:dyDescent="0.25">
      <c r="A30" s="146" t="s">
        <v>245</v>
      </c>
      <c r="AA30" s="155">
        <v>45</v>
      </c>
    </row>
    <row r="31" spans="1:27" s="157" customFormat="1" ht="45" x14ac:dyDescent="0.25">
      <c r="A31" s="156" t="s">
        <v>246</v>
      </c>
      <c r="E31" s="157" t="s">
        <v>247</v>
      </c>
      <c r="J31" s="158">
        <v>150</v>
      </c>
      <c r="K31" s="159"/>
      <c r="L31" s="157" t="s">
        <v>248</v>
      </c>
      <c r="V31" s="157" t="s">
        <v>249</v>
      </c>
      <c r="Z31" s="160"/>
      <c r="AA31" s="161" t="s">
        <v>250</v>
      </c>
    </row>
    <row r="32" spans="1:27" s="157" customFormat="1" ht="165.75" thickBot="1" x14ac:dyDescent="0.3">
      <c r="A32" s="162" t="s">
        <v>251</v>
      </c>
      <c r="B32" s="163"/>
      <c r="C32" s="163"/>
      <c r="D32" s="163"/>
      <c r="E32" s="163" t="s">
        <v>252</v>
      </c>
      <c r="F32" s="163"/>
      <c r="G32" s="163"/>
      <c r="H32" s="163" t="s">
        <v>252</v>
      </c>
      <c r="I32" s="163" t="s">
        <v>252</v>
      </c>
      <c r="J32" s="163"/>
      <c r="K32" s="164"/>
      <c r="L32" s="165" t="s">
        <v>253</v>
      </c>
      <c r="M32" s="165" t="s">
        <v>254</v>
      </c>
      <c r="N32" s="163" t="s">
        <v>255</v>
      </c>
      <c r="O32" s="163" t="s">
        <v>256</v>
      </c>
      <c r="P32" s="163" t="s">
        <v>252</v>
      </c>
      <c r="Q32" s="165" t="s">
        <v>257</v>
      </c>
      <c r="R32" s="163" t="s">
        <v>252</v>
      </c>
      <c r="S32" s="163" t="s">
        <v>252</v>
      </c>
      <c r="T32" s="163" t="s">
        <v>252</v>
      </c>
      <c r="U32" s="163" t="s">
        <v>252</v>
      </c>
      <c r="V32" s="163" t="s">
        <v>252</v>
      </c>
      <c r="W32" s="163" t="s">
        <v>252</v>
      </c>
      <c r="X32" s="163" t="s">
        <v>252</v>
      </c>
      <c r="Y32" s="163" t="s">
        <v>258</v>
      </c>
      <c r="Z32" s="166"/>
      <c r="AA32" s="167"/>
    </row>
    <row r="33" spans="1:27" ht="15.75" thickBot="1" x14ac:dyDescent="0.3">
      <c r="B33" s="168">
        <f>SUM(B2:B32)</f>
        <v>3445</v>
      </c>
      <c r="C33" s="168">
        <f t="shared" ref="C33:AA33" si="0">SUM(C2:C32)</f>
        <v>3395</v>
      </c>
      <c r="D33" s="168">
        <f t="shared" si="0"/>
        <v>1275</v>
      </c>
      <c r="E33" s="168">
        <f t="shared" si="0"/>
        <v>700</v>
      </c>
      <c r="F33" s="168">
        <f t="shared" si="0"/>
        <v>1275</v>
      </c>
      <c r="G33" s="168">
        <f t="shared" si="0"/>
        <v>1300</v>
      </c>
      <c r="H33" s="168">
        <f t="shared" si="0"/>
        <v>2205</v>
      </c>
      <c r="I33" s="168">
        <f t="shared" si="0"/>
        <v>5570</v>
      </c>
      <c r="J33" s="168">
        <f t="shared" si="0"/>
        <v>3920</v>
      </c>
      <c r="K33" s="169">
        <f t="shared" si="0"/>
        <v>4705</v>
      </c>
      <c r="L33" s="168">
        <f t="shared" si="0"/>
        <v>4000</v>
      </c>
      <c r="M33" s="168">
        <f t="shared" si="0"/>
        <v>1545</v>
      </c>
      <c r="N33" s="168">
        <f t="shared" si="0"/>
        <v>1570</v>
      </c>
      <c r="O33" s="168">
        <f t="shared" si="0"/>
        <v>1545</v>
      </c>
      <c r="P33" s="168">
        <f t="shared" si="0"/>
        <v>4705</v>
      </c>
      <c r="Q33" s="168">
        <f t="shared" si="0"/>
        <v>3950</v>
      </c>
      <c r="R33" s="168">
        <f t="shared" si="0"/>
        <v>4120</v>
      </c>
      <c r="S33" s="168">
        <f t="shared" si="0"/>
        <v>920</v>
      </c>
      <c r="T33" s="168">
        <f t="shared" si="0"/>
        <v>1215</v>
      </c>
      <c r="U33" s="168">
        <f t="shared" si="0"/>
        <v>1170</v>
      </c>
      <c r="V33" s="168">
        <f t="shared" si="0"/>
        <v>1320</v>
      </c>
      <c r="W33" s="168">
        <f t="shared" si="0"/>
        <v>2235</v>
      </c>
      <c r="X33" s="168">
        <f t="shared" si="0"/>
        <v>1420</v>
      </c>
      <c r="Y33" s="168">
        <f t="shared" si="0"/>
        <v>1420</v>
      </c>
      <c r="Z33" s="170">
        <f t="shared" si="0"/>
        <v>4855</v>
      </c>
      <c r="AA33" s="168">
        <f t="shared" si="0"/>
        <v>2465</v>
      </c>
    </row>
    <row r="36" spans="1:27" x14ac:dyDescent="0.25">
      <c r="A36" s="157" t="s">
        <v>171</v>
      </c>
      <c r="B36" s="239">
        <f>SUM(B33:AA33)</f>
        <v>66245</v>
      </c>
      <c r="C36" s="15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D6D97-A1EC-4A4E-A743-D4111B40A4F1}">
  <dimension ref="A1:AE36"/>
  <sheetViews>
    <sheetView tabSelected="1" zoomScaleNormal="100" workbookViewId="0">
      <selection activeCell="G26" sqref="G26"/>
    </sheetView>
  </sheetViews>
  <sheetFormatPr defaultColWidth="20.7109375" defaultRowHeight="15" x14ac:dyDescent="0.25"/>
  <cols>
    <col min="1" max="1" width="47.140625" customWidth="1"/>
    <col min="2" max="11" width="10.7109375" customWidth="1"/>
    <col min="12" max="12" width="18" customWidth="1"/>
    <col min="13" max="13" width="21.140625" customWidth="1"/>
    <col min="14" max="14" width="14.140625" customWidth="1"/>
    <col min="15" max="22" width="10.7109375" customWidth="1"/>
    <col min="23" max="23" width="14.5703125" customWidth="1"/>
    <col min="24" max="24" width="13" customWidth="1"/>
    <col min="25" max="26" width="13.5703125" customWidth="1"/>
    <col min="27" max="27" width="10.7109375" customWidth="1"/>
    <col min="28" max="28" width="7.85546875" customWidth="1"/>
  </cols>
  <sheetData>
    <row r="1" spans="1:31" s="248" customFormat="1" x14ac:dyDescent="0.25">
      <c r="A1" s="240" t="s">
        <v>188</v>
      </c>
      <c r="B1" s="240" t="s">
        <v>189</v>
      </c>
      <c r="C1" s="240" t="s">
        <v>190</v>
      </c>
      <c r="D1" s="240" t="s">
        <v>191</v>
      </c>
      <c r="E1" s="240" t="s">
        <v>192</v>
      </c>
      <c r="F1" s="240" t="s">
        <v>193</v>
      </c>
      <c r="G1" s="240" t="s">
        <v>194</v>
      </c>
      <c r="H1" s="240" t="s">
        <v>195</v>
      </c>
      <c r="I1" s="240" t="s">
        <v>196</v>
      </c>
      <c r="J1" s="240" t="s">
        <v>197</v>
      </c>
      <c r="K1" s="244" t="s">
        <v>198</v>
      </c>
      <c r="L1" s="240" t="s">
        <v>199</v>
      </c>
      <c r="M1" s="240" t="s">
        <v>200</v>
      </c>
      <c r="N1" s="240" t="s">
        <v>201</v>
      </c>
      <c r="O1" s="240" t="s">
        <v>202</v>
      </c>
      <c r="P1" s="240" t="s">
        <v>203</v>
      </c>
      <c r="Q1" s="240" t="s">
        <v>204</v>
      </c>
      <c r="R1" s="240" t="s">
        <v>205</v>
      </c>
      <c r="S1" s="240" t="s">
        <v>206</v>
      </c>
      <c r="T1" s="240" t="s">
        <v>207</v>
      </c>
      <c r="U1" s="240" t="s">
        <v>208</v>
      </c>
      <c r="V1" s="240" t="s">
        <v>209</v>
      </c>
      <c r="W1" s="240" t="s">
        <v>210</v>
      </c>
      <c r="X1" s="240" t="s">
        <v>211</v>
      </c>
      <c r="Y1" s="240" t="s">
        <v>212</v>
      </c>
      <c r="Z1" s="244" t="s">
        <v>213</v>
      </c>
      <c r="AA1" s="240" t="s">
        <v>214</v>
      </c>
    </row>
    <row r="2" spans="1:31" x14ac:dyDescent="0.25">
      <c r="A2" s="514" t="s">
        <v>215</v>
      </c>
      <c r="B2" s="241" t="s">
        <v>220</v>
      </c>
      <c r="C2" s="241" t="s">
        <v>220</v>
      </c>
      <c r="D2" s="241" t="s">
        <v>220</v>
      </c>
      <c r="E2" s="241" t="s">
        <v>220</v>
      </c>
      <c r="F2" s="241" t="s">
        <v>220</v>
      </c>
      <c r="G2" s="241" t="s">
        <v>220</v>
      </c>
      <c r="H2" s="241" t="s">
        <v>220</v>
      </c>
      <c r="I2" s="241" t="s">
        <v>220</v>
      </c>
      <c r="J2" s="241" t="s">
        <v>220</v>
      </c>
      <c r="K2" s="245" t="s">
        <v>220</v>
      </c>
      <c r="L2" s="241" t="s">
        <v>220</v>
      </c>
      <c r="M2" s="241" t="s">
        <v>220</v>
      </c>
      <c r="N2" s="241" t="s">
        <v>220</v>
      </c>
      <c r="O2" s="241" t="s">
        <v>220</v>
      </c>
      <c r="P2" s="241" t="s">
        <v>220</v>
      </c>
      <c r="Q2" s="241" t="s">
        <v>220</v>
      </c>
      <c r="R2" s="241" t="s">
        <v>220</v>
      </c>
      <c r="S2" s="241" t="s">
        <v>220</v>
      </c>
      <c r="T2" s="241" t="s">
        <v>220</v>
      </c>
      <c r="U2" s="241" t="s">
        <v>220</v>
      </c>
      <c r="V2" s="241" t="s">
        <v>220</v>
      </c>
      <c r="W2" s="241" t="s">
        <v>220</v>
      </c>
      <c r="X2" s="241" t="s">
        <v>220</v>
      </c>
      <c r="Y2" s="241" t="s">
        <v>220</v>
      </c>
      <c r="Z2" s="245" t="s">
        <v>220</v>
      </c>
      <c r="AA2" s="241" t="s">
        <v>220</v>
      </c>
      <c r="AB2">
        <f>COUNTIF(B2:AA2,"Yes")</f>
        <v>26</v>
      </c>
    </row>
    <row r="3" spans="1:31" x14ac:dyDescent="0.25">
      <c r="A3" s="514" t="s">
        <v>307</v>
      </c>
      <c r="B3" s="241" t="s">
        <v>220</v>
      </c>
      <c r="C3" s="241" t="s">
        <v>220</v>
      </c>
      <c r="D3" s="241" t="s">
        <v>220</v>
      </c>
      <c r="E3" s="241" t="s">
        <v>217</v>
      </c>
      <c r="F3" s="241" t="s">
        <v>220</v>
      </c>
      <c r="G3" s="241" t="s">
        <v>220</v>
      </c>
      <c r="H3" s="241" t="s">
        <v>220</v>
      </c>
      <c r="I3" s="241" t="s">
        <v>220</v>
      </c>
      <c r="J3" s="241" t="s">
        <v>220</v>
      </c>
      <c r="K3" s="245" t="s">
        <v>220</v>
      </c>
      <c r="L3" s="241" t="s">
        <v>220</v>
      </c>
      <c r="M3" s="241" t="s">
        <v>220</v>
      </c>
      <c r="N3" s="241" t="s">
        <v>220</v>
      </c>
      <c r="O3" s="241" t="s">
        <v>220</v>
      </c>
      <c r="P3" s="241" t="s">
        <v>220</v>
      </c>
      <c r="Q3" s="241" t="s">
        <v>220</v>
      </c>
      <c r="R3" s="241" t="s">
        <v>220</v>
      </c>
      <c r="S3" s="241" t="s">
        <v>217</v>
      </c>
      <c r="T3" s="241" t="s">
        <v>220</v>
      </c>
      <c r="U3" s="241" t="s">
        <v>220</v>
      </c>
      <c r="V3" s="241" t="s">
        <v>220</v>
      </c>
      <c r="W3" s="241" t="s">
        <v>220</v>
      </c>
      <c r="X3" s="241" t="s">
        <v>220</v>
      </c>
      <c r="Y3" s="241" t="s">
        <v>220</v>
      </c>
      <c r="Z3" s="245" t="s">
        <v>220</v>
      </c>
      <c r="AA3" s="241" t="s">
        <v>217</v>
      </c>
      <c r="AB3">
        <f t="shared" ref="AB3:AB30" si="0">COUNTIF(B3:AA3,"Yes")</f>
        <v>23</v>
      </c>
      <c r="AC3" s="260">
        <v>175</v>
      </c>
      <c r="AE3" s="260">
        <f>AC3*AB3</f>
        <v>4025</v>
      </c>
    </row>
    <row r="4" spans="1:31" x14ac:dyDescent="0.25">
      <c r="A4" s="514" t="s">
        <v>308</v>
      </c>
      <c r="B4" s="241" t="s">
        <v>217</v>
      </c>
      <c r="C4" s="241" t="s">
        <v>217</v>
      </c>
      <c r="D4" s="241" t="s">
        <v>217</v>
      </c>
      <c r="E4" s="241" t="s">
        <v>217</v>
      </c>
      <c r="F4" s="241" t="s">
        <v>220</v>
      </c>
      <c r="G4" s="241" t="s">
        <v>217</v>
      </c>
      <c r="H4" s="241" t="s">
        <v>220</v>
      </c>
      <c r="I4" s="241" t="s">
        <v>220</v>
      </c>
      <c r="J4" s="241" t="s">
        <v>220</v>
      </c>
      <c r="K4" s="245" t="s">
        <v>220</v>
      </c>
      <c r="L4" s="241" t="s">
        <v>220</v>
      </c>
      <c r="M4" s="241" t="s">
        <v>220</v>
      </c>
      <c r="N4" s="241" t="s">
        <v>220</v>
      </c>
      <c r="O4" s="241" t="s">
        <v>220</v>
      </c>
      <c r="P4" s="241" t="s">
        <v>220</v>
      </c>
      <c r="Q4" s="241" t="s">
        <v>220</v>
      </c>
      <c r="R4" s="241" t="s">
        <v>220</v>
      </c>
      <c r="S4" s="241" t="s">
        <v>220</v>
      </c>
      <c r="T4" s="241" t="s">
        <v>220</v>
      </c>
      <c r="U4" s="241" t="s">
        <v>220</v>
      </c>
      <c r="V4" s="241" t="s">
        <v>220</v>
      </c>
      <c r="W4" s="241" t="s">
        <v>220</v>
      </c>
      <c r="X4" s="241" t="s">
        <v>220</v>
      </c>
      <c r="Y4" s="241" t="s">
        <v>220</v>
      </c>
      <c r="Z4" s="245" t="s">
        <v>220</v>
      </c>
      <c r="AA4" s="241" t="s">
        <v>217</v>
      </c>
      <c r="AB4">
        <f t="shared" si="0"/>
        <v>20</v>
      </c>
      <c r="AC4" s="260">
        <v>125</v>
      </c>
      <c r="AE4" s="260">
        <f>AC4*AB4</f>
        <v>2500</v>
      </c>
    </row>
    <row r="5" spans="1:31" x14ac:dyDescent="0.25">
      <c r="A5" s="241" t="s">
        <v>219</v>
      </c>
      <c r="B5" s="241" t="s">
        <v>217</v>
      </c>
      <c r="C5" s="241" t="s">
        <v>217</v>
      </c>
      <c r="D5" s="241" t="s">
        <v>220</v>
      </c>
      <c r="E5" s="241" t="s">
        <v>217</v>
      </c>
      <c r="F5" s="241" t="s">
        <v>220</v>
      </c>
      <c r="G5" s="241" t="s">
        <v>217</v>
      </c>
      <c r="H5" s="241" t="s">
        <v>220</v>
      </c>
      <c r="I5" s="241" t="s">
        <v>220</v>
      </c>
      <c r="J5" s="241" t="s">
        <v>220</v>
      </c>
      <c r="K5" s="245" t="s">
        <v>220</v>
      </c>
      <c r="L5" s="241" t="s">
        <v>217</v>
      </c>
      <c r="M5" s="241" t="s">
        <v>217</v>
      </c>
      <c r="N5" s="241" t="s">
        <v>220</v>
      </c>
      <c r="O5" s="241" t="s">
        <v>217</v>
      </c>
      <c r="P5" s="241" t="s">
        <v>220</v>
      </c>
      <c r="Q5" s="241" t="s">
        <v>217</v>
      </c>
      <c r="R5" s="241" t="s">
        <v>220</v>
      </c>
      <c r="S5" s="241" t="s">
        <v>217</v>
      </c>
      <c r="T5" s="241" t="s">
        <v>217</v>
      </c>
      <c r="U5" s="241" t="s">
        <v>217</v>
      </c>
      <c r="V5" s="241" t="s">
        <v>220</v>
      </c>
      <c r="W5" s="241" t="s">
        <v>220</v>
      </c>
      <c r="X5" s="241" t="s">
        <v>220</v>
      </c>
      <c r="Y5" s="241" t="s">
        <v>220</v>
      </c>
      <c r="Z5" s="245" t="s">
        <v>220</v>
      </c>
      <c r="AA5" s="241" t="s">
        <v>217</v>
      </c>
      <c r="AB5">
        <f t="shared" si="0"/>
        <v>14</v>
      </c>
    </row>
    <row r="6" spans="1:31" x14ac:dyDescent="0.25">
      <c r="A6" s="241" t="s">
        <v>309</v>
      </c>
      <c r="B6" s="241" t="s">
        <v>220</v>
      </c>
      <c r="C6" s="241" t="s">
        <v>217</v>
      </c>
      <c r="D6" s="241" t="s">
        <v>217</v>
      </c>
      <c r="E6" s="241" t="s">
        <v>217</v>
      </c>
      <c r="F6" s="241" t="s">
        <v>217</v>
      </c>
      <c r="G6" s="241" t="s">
        <v>220</v>
      </c>
      <c r="H6" s="241" t="s">
        <v>217</v>
      </c>
      <c r="I6" s="241" t="s">
        <v>220</v>
      </c>
      <c r="J6" s="241" t="s">
        <v>220</v>
      </c>
      <c r="K6" s="245" t="s">
        <v>217</v>
      </c>
      <c r="L6" s="241" t="s">
        <v>220</v>
      </c>
      <c r="M6" s="241" t="s">
        <v>220</v>
      </c>
      <c r="N6" s="241" t="s">
        <v>220</v>
      </c>
      <c r="O6" s="241" t="s">
        <v>220</v>
      </c>
      <c r="P6" s="241" t="s">
        <v>217</v>
      </c>
      <c r="Q6" s="241" t="s">
        <v>220</v>
      </c>
      <c r="R6" s="241" t="s">
        <v>220</v>
      </c>
      <c r="S6" s="241" t="s">
        <v>220</v>
      </c>
      <c r="T6" s="241" t="s">
        <v>220</v>
      </c>
      <c r="U6" s="241" t="s">
        <v>220</v>
      </c>
      <c r="V6" s="241" t="s">
        <v>220</v>
      </c>
      <c r="W6" s="241" t="s">
        <v>220</v>
      </c>
      <c r="X6" s="241" t="s">
        <v>220</v>
      </c>
      <c r="Y6" s="241" t="s">
        <v>220</v>
      </c>
      <c r="Z6" s="245" t="s">
        <v>217</v>
      </c>
      <c r="AA6" s="241" t="s">
        <v>220</v>
      </c>
      <c r="AB6">
        <f t="shared" si="0"/>
        <v>18</v>
      </c>
      <c r="AE6" s="260">
        <f>SUM(AE3:AE4)</f>
        <v>6525</v>
      </c>
    </row>
    <row r="7" spans="1:31" x14ac:dyDescent="0.25">
      <c r="A7" s="241" t="s">
        <v>222</v>
      </c>
      <c r="B7" s="241" t="s">
        <v>220</v>
      </c>
      <c r="C7" s="241" t="s">
        <v>220</v>
      </c>
      <c r="D7" s="241" t="s">
        <v>220</v>
      </c>
      <c r="E7" s="241" t="s">
        <v>220</v>
      </c>
      <c r="F7" s="241" t="s">
        <v>220</v>
      </c>
      <c r="G7" s="241" t="s">
        <v>220</v>
      </c>
      <c r="H7" s="241" t="s">
        <v>220</v>
      </c>
      <c r="I7" s="241" t="s">
        <v>220</v>
      </c>
      <c r="J7" s="241" t="s">
        <v>220</v>
      </c>
      <c r="K7" s="245" t="s">
        <v>220</v>
      </c>
      <c r="L7" s="241" t="s">
        <v>220</v>
      </c>
      <c r="M7" s="241" t="s">
        <v>220</v>
      </c>
      <c r="N7" s="241" t="s">
        <v>220</v>
      </c>
      <c r="O7" s="241" t="s">
        <v>220</v>
      </c>
      <c r="P7" s="241" t="s">
        <v>220</v>
      </c>
      <c r="Q7" s="241" t="s">
        <v>220</v>
      </c>
      <c r="R7" s="241" t="s">
        <v>220</v>
      </c>
      <c r="S7" s="241" t="s">
        <v>220</v>
      </c>
      <c r="T7" s="241" t="s">
        <v>220</v>
      </c>
      <c r="U7" s="241" t="s">
        <v>220</v>
      </c>
      <c r="V7" s="241" t="s">
        <v>220</v>
      </c>
      <c r="W7" s="241" t="s">
        <v>220</v>
      </c>
      <c r="X7" s="241" t="s">
        <v>220</v>
      </c>
      <c r="Y7" s="241" t="s">
        <v>220</v>
      </c>
      <c r="Z7" s="245" t="s">
        <v>220</v>
      </c>
      <c r="AA7" s="241" t="s">
        <v>217</v>
      </c>
      <c r="AB7">
        <f t="shared" si="0"/>
        <v>25</v>
      </c>
    </row>
    <row r="8" spans="1:31" x14ac:dyDescent="0.25">
      <c r="A8" s="241" t="s">
        <v>223</v>
      </c>
      <c r="B8" s="241" t="s">
        <v>220</v>
      </c>
      <c r="C8" s="241" t="s">
        <v>220</v>
      </c>
      <c r="D8" s="241" t="s">
        <v>217</v>
      </c>
      <c r="E8" s="241" t="s">
        <v>217</v>
      </c>
      <c r="F8" s="241" t="s">
        <v>217</v>
      </c>
      <c r="G8" s="241" t="s">
        <v>217</v>
      </c>
      <c r="H8" s="241" t="s">
        <v>217</v>
      </c>
      <c r="I8" s="241" t="s">
        <v>220</v>
      </c>
      <c r="J8" s="241" t="s">
        <v>220</v>
      </c>
      <c r="K8" s="245" t="s">
        <v>217</v>
      </c>
      <c r="L8" s="241" t="s">
        <v>220</v>
      </c>
      <c r="M8" s="241" t="s">
        <v>220</v>
      </c>
      <c r="N8" s="241" t="s">
        <v>220</v>
      </c>
      <c r="O8" s="241" t="s">
        <v>220</v>
      </c>
      <c r="P8" s="241" t="s">
        <v>217</v>
      </c>
      <c r="Q8" s="241" t="s">
        <v>220</v>
      </c>
      <c r="R8" s="241" t="s">
        <v>220</v>
      </c>
      <c r="S8" s="241" t="s">
        <v>220</v>
      </c>
      <c r="T8" s="241" t="s">
        <v>220</v>
      </c>
      <c r="U8" s="241" t="s">
        <v>220</v>
      </c>
      <c r="V8" s="241" t="s">
        <v>220</v>
      </c>
      <c r="W8" s="241" t="s">
        <v>220</v>
      </c>
      <c r="X8" s="241" t="s">
        <v>220</v>
      </c>
      <c r="Y8" s="241" t="s">
        <v>220</v>
      </c>
      <c r="Z8" s="245" t="s">
        <v>217</v>
      </c>
      <c r="AA8" s="241" t="s">
        <v>217</v>
      </c>
      <c r="AB8">
        <f t="shared" si="0"/>
        <v>17</v>
      </c>
    </row>
    <row r="9" spans="1:31" x14ac:dyDescent="0.25">
      <c r="A9" s="241" t="s">
        <v>224</v>
      </c>
      <c r="B9" s="241" t="s">
        <v>220</v>
      </c>
      <c r="C9" s="241" t="s">
        <v>220</v>
      </c>
      <c r="D9" s="241" t="s">
        <v>220</v>
      </c>
      <c r="E9" s="241" t="s">
        <v>220</v>
      </c>
      <c r="F9" s="241" t="s">
        <v>220</v>
      </c>
      <c r="G9" s="241" t="s">
        <v>220</v>
      </c>
      <c r="H9" s="241" t="s">
        <v>220</v>
      </c>
      <c r="I9" s="241" t="s">
        <v>220</v>
      </c>
      <c r="J9" s="241" t="s">
        <v>220</v>
      </c>
      <c r="K9" s="245" t="s">
        <v>220</v>
      </c>
      <c r="L9" s="241" t="s">
        <v>220</v>
      </c>
      <c r="M9" s="241" t="s">
        <v>220</v>
      </c>
      <c r="N9" s="241" t="s">
        <v>220</v>
      </c>
      <c r="O9" s="241" t="s">
        <v>220</v>
      </c>
      <c r="P9" s="241" t="s">
        <v>220</v>
      </c>
      <c r="Q9" s="241" t="s">
        <v>220</v>
      </c>
      <c r="R9" s="241" t="s">
        <v>220</v>
      </c>
      <c r="S9" s="241" t="s">
        <v>220</v>
      </c>
      <c r="T9" s="241" t="s">
        <v>220</v>
      </c>
      <c r="U9" s="241" t="s">
        <v>220</v>
      </c>
      <c r="V9" s="241" t="s">
        <v>220</v>
      </c>
      <c r="W9" s="241" t="s">
        <v>220</v>
      </c>
      <c r="X9" s="241" t="s">
        <v>220</v>
      </c>
      <c r="Y9" s="241" t="s">
        <v>220</v>
      </c>
      <c r="Z9" s="245" t="s">
        <v>220</v>
      </c>
      <c r="AA9" s="241" t="s">
        <v>217</v>
      </c>
      <c r="AB9">
        <f t="shared" si="0"/>
        <v>25</v>
      </c>
    </row>
    <row r="10" spans="1:31" x14ac:dyDescent="0.25">
      <c r="A10" s="514" t="s">
        <v>225</v>
      </c>
      <c r="B10" s="241" t="s">
        <v>220</v>
      </c>
      <c r="C10" s="241" t="s">
        <v>220</v>
      </c>
      <c r="D10" s="241" t="s">
        <v>220</v>
      </c>
      <c r="E10" s="241" t="s">
        <v>220</v>
      </c>
      <c r="F10" s="241" t="s">
        <v>220</v>
      </c>
      <c r="G10" s="241" t="s">
        <v>220</v>
      </c>
      <c r="H10" s="241" t="s">
        <v>220</v>
      </c>
      <c r="I10" s="241" t="s">
        <v>220</v>
      </c>
      <c r="J10" s="241" t="s">
        <v>220</v>
      </c>
      <c r="K10" s="245" t="s">
        <v>220</v>
      </c>
      <c r="L10" s="241" t="s">
        <v>217</v>
      </c>
      <c r="M10" s="241" t="s">
        <v>220</v>
      </c>
      <c r="N10" s="241" t="s">
        <v>217</v>
      </c>
      <c r="O10" s="241" t="s">
        <v>217</v>
      </c>
      <c r="P10" s="241" t="s">
        <v>217</v>
      </c>
      <c r="Q10" s="241" t="s">
        <v>217</v>
      </c>
      <c r="R10" s="241" t="s">
        <v>217</v>
      </c>
      <c r="S10" s="241" t="s">
        <v>217</v>
      </c>
      <c r="T10" s="241" t="s">
        <v>217</v>
      </c>
      <c r="U10" s="241" t="s">
        <v>217</v>
      </c>
      <c r="V10" s="241" t="s">
        <v>217</v>
      </c>
      <c r="W10" s="241" t="s">
        <v>217</v>
      </c>
      <c r="X10" s="241" t="s">
        <v>217</v>
      </c>
      <c r="Y10" s="241" t="s">
        <v>217</v>
      </c>
      <c r="Z10" s="245" t="s">
        <v>217</v>
      </c>
      <c r="AA10" s="241" t="s">
        <v>217</v>
      </c>
      <c r="AB10">
        <f t="shared" si="0"/>
        <v>11</v>
      </c>
    </row>
    <row r="11" spans="1:31" x14ac:dyDescent="0.25">
      <c r="A11" s="514" t="s">
        <v>226</v>
      </c>
      <c r="B11" s="241" t="s">
        <v>217</v>
      </c>
      <c r="C11" s="241" t="s">
        <v>217</v>
      </c>
      <c r="D11" s="241" t="s">
        <v>217</v>
      </c>
      <c r="E11" s="241" t="s">
        <v>217</v>
      </c>
      <c r="F11" s="241" t="s">
        <v>217</v>
      </c>
      <c r="G11" s="241" t="s">
        <v>217</v>
      </c>
      <c r="H11" s="241" t="s">
        <v>217</v>
      </c>
      <c r="I11" s="241" t="s">
        <v>217</v>
      </c>
      <c r="J11" s="241" t="s">
        <v>217</v>
      </c>
      <c r="K11" s="245" t="s">
        <v>217</v>
      </c>
      <c r="L11" s="241" t="s">
        <v>220</v>
      </c>
      <c r="M11" s="241" t="s">
        <v>217</v>
      </c>
      <c r="N11" s="241" t="s">
        <v>220</v>
      </c>
      <c r="O11" s="241" t="s">
        <v>220</v>
      </c>
      <c r="P11" s="241" t="s">
        <v>220</v>
      </c>
      <c r="Q11" s="241" t="s">
        <v>220</v>
      </c>
      <c r="R11" s="241" t="s">
        <v>220</v>
      </c>
      <c r="S11" s="241" t="s">
        <v>220</v>
      </c>
      <c r="T11" s="241" t="s">
        <v>217</v>
      </c>
      <c r="U11" s="241" t="s">
        <v>220</v>
      </c>
      <c r="V11" s="241" t="s">
        <v>220</v>
      </c>
      <c r="W11" s="241" t="s">
        <v>220</v>
      </c>
      <c r="X11" s="241" t="s">
        <v>220</v>
      </c>
      <c r="Y11" s="241" t="s">
        <v>220</v>
      </c>
      <c r="Z11" s="245" t="s">
        <v>217</v>
      </c>
      <c r="AA11" s="241" t="s">
        <v>220</v>
      </c>
      <c r="AB11">
        <f t="shared" si="0"/>
        <v>13</v>
      </c>
    </row>
    <row r="12" spans="1:31" x14ac:dyDescent="0.25">
      <c r="A12" s="514" t="s">
        <v>227</v>
      </c>
      <c r="B12" s="241" t="s">
        <v>220</v>
      </c>
      <c r="C12" s="241" t="s">
        <v>217</v>
      </c>
      <c r="D12" s="241" t="s">
        <v>220</v>
      </c>
      <c r="E12" s="241" t="s">
        <v>217</v>
      </c>
      <c r="F12" s="241" t="s">
        <v>217</v>
      </c>
      <c r="G12" s="241" t="s">
        <v>220</v>
      </c>
      <c r="H12" s="241" t="s">
        <v>217</v>
      </c>
      <c r="I12" s="241" t="s">
        <v>220</v>
      </c>
      <c r="J12" s="241" t="s">
        <v>217</v>
      </c>
      <c r="K12" s="245" t="s">
        <v>217</v>
      </c>
      <c r="L12" s="241" t="s">
        <v>217</v>
      </c>
      <c r="M12" s="241" t="s">
        <v>220</v>
      </c>
      <c r="N12" s="241" t="s">
        <v>217</v>
      </c>
      <c r="O12" s="241" t="s">
        <v>217</v>
      </c>
      <c r="P12" s="241" t="s">
        <v>217</v>
      </c>
      <c r="Q12" s="241" t="s">
        <v>220</v>
      </c>
      <c r="R12" s="241" t="s">
        <v>220</v>
      </c>
      <c r="S12" s="241" t="s">
        <v>220</v>
      </c>
      <c r="T12" s="241" t="s">
        <v>217</v>
      </c>
      <c r="U12" s="241" t="s">
        <v>217</v>
      </c>
      <c r="V12" s="241" t="s">
        <v>220</v>
      </c>
      <c r="W12" s="241" t="s">
        <v>220</v>
      </c>
      <c r="X12" s="241" t="s">
        <v>220</v>
      </c>
      <c r="Y12" s="241" t="s">
        <v>220</v>
      </c>
      <c r="Z12" s="245" t="s">
        <v>217</v>
      </c>
      <c r="AA12" s="241" t="s">
        <v>220</v>
      </c>
      <c r="AB12">
        <f t="shared" si="0"/>
        <v>13</v>
      </c>
    </row>
    <row r="13" spans="1:31" x14ac:dyDescent="0.25">
      <c r="A13" s="514" t="s">
        <v>228</v>
      </c>
      <c r="B13" s="241" t="s">
        <v>217</v>
      </c>
      <c r="C13" s="241" t="s">
        <v>220</v>
      </c>
      <c r="D13" s="241" t="s">
        <v>217</v>
      </c>
      <c r="E13" s="241" t="s">
        <v>217</v>
      </c>
      <c r="F13" s="241" t="s">
        <v>220</v>
      </c>
      <c r="G13" s="241" t="s">
        <v>217</v>
      </c>
      <c r="H13" s="241" t="s">
        <v>217</v>
      </c>
      <c r="I13" s="241" t="s">
        <v>220</v>
      </c>
      <c r="J13" s="241" t="s">
        <v>217</v>
      </c>
      <c r="K13" s="245" t="s">
        <v>217</v>
      </c>
      <c r="L13" s="241" t="s">
        <v>217</v>
      </c>
      <c r="M13" s="241" t="s">
        <v>220</v>
      </c>
      <c r="N13" s="241" t="s">
        <v>220</v>
      </c>
      <c r="O13" s="241" t="s">
        <v>217</v>
      </c>
      <c r="P13" s="241" t="s">
        <v>217</v>
      </c>
      <c r="Q13" s="241" t="s">
        <v>217</v>
      </c>
      <c r="R13" s="241" t="s">
        <v>220</v>
      </c>
      <c r="S13" s="241" t="s">
        <v>220</v>
      </c>
      <c r="T13" s="241" t="s">
        <v>220</v>
      </c>
      <c r="U13" s="241" t="s">
        <v>220</v>
      </c>
      <c r="V13" s="241" t="s">
        <v>220</v>
      </c>
      <c r="W13" s="241" t="s">
        <v>220</v>
      </c>
      <c r="X13" s="241" t="s">
        <v>220</v>
      </c>
      <c r="Y13" s="241" t="s">
        <v>217</v>
      </c>
      <c r="Z13" s="245" t="s">
        <v>217</v>
      </c>
      <c r="AA13" s="241" t="s">
        <v>217</v>
      </c>
      <c r="AB13">
        <f t="shared" si="0"/>
        <v>12</v>
      </c>
    </row>
    <row r="14" spans="1:31" x14ac:dyDescent="0.25">
      <c r="A14" s="514" t="s">
        <v>229</v>
      </c>
      <c r="B14" s="241" t="s">
        <v>217</v>
      </c>
      <c r="C14" s="241" t="s">
        <v>217</v>
      </c>
      <c r="D14" s="241" t="s">
        <v>220</v>
      </c>
      <c r="E14" s="241" t="s">
        <v>217</v>
      </c>
      <c r="F14" s="241" t="s">
        <v>217</v>
      </c>
      <c r="G14" s="241" t="s">
        <v>217</v>
      </c>
      <c r="H14" s="241" t="s">
        <v>217</v>
      </c>
      <c r="I14" s="241" t="s">
        <v>217</v>
      </c>
      <c r="J14" s="241" t="s">
        <v>217</v>
      </c>
      <c r="K14" s="245" t="s">
        <v>217</v>
      </c>
      <c r="L14" s="241" t="s">
        <v>220</v>
      </c>
      <c r="M14" s="241" t="s">
        <v>217</v>
      </c>
      <c r="N14" s="241" t="s">
        <v>217</v>
      </c>
      <c r="O14" s="241" t="s">
        <v>217</v>
      </c>
      <c r="P14" s="241" t="s">
        <v>217</v>
      </c>
      <c r="Q14" s="241" t="s">
        <v>217</v>
      </c>
      <c r="R14" s="241" t="s">
        <v>217</v>
      </c>
      <c r="S14" s="241" t="s">
        <v>217</v>
      </c>
      <c r="T14" s="241" t="s">
        <v>217</v>
      </c>
      <c r="U14" s="241" t="s">
        <v>217</v>
      </c>
      <c r="V14" s="241" t="s">
        <v>217</v>
      </c>
      <c r="W14" s="241" t="s">
        <v>217</v>
      </c>
      <c r="X14" s="241" t="s">
        <v>217</v>
      </c>
      <c r="Y14" s="241" t="s">
        <v>220</v>
      </c>
      <c r="Z14" s="245" t="s">
        <v>217</v>
      </c>
      <c r="AA14" s="241" t="s">
        <v>220</v>
      </c>
      <c r="AB14">
        <f t="shared" si="0"/>
        <v>4</v>
      </c>
    </row>
    <row r="15" spans="1:31" x14ac:dyDescent="0.25">
      <c r="A15" s="514" t="s">
        <v>230</v>
      </c>
      <c r="B15" s="241" t="s">
        <v>217</v>
      </c>
      <c r="C15" s="241" t="s">
        <v>217</v>
      </c>
      <c r="D15" s="241" t="s">
        <v>217</v>
      </c>
      <c r="E15" s="241" t="s">
        <v>220</v>
      </c>
      <c r="F15" s="241" t="s">
        <v>217</v>
      </c>
      <c r="G15" s="241" t="s">
        <v>220</v>
      </c>
      <c r="H15" s="241" t="s">
        <v>217</v>
      </c>
      <c r="I15" s="241" t="s">
        <v>217</v>
      </c>
      <c r="J15" s="241" t="s">
        <v>220</v>
      </c>
      <c r="K15" s="245" t="s">
        <v>217</v>
      </c>
      <c r="L15" s="241" t="s">
        <v>220</v>
      </c>
      <c r="M15" s="241" t="s">
        <v>220</v>
      </c>
      <c r="N15" s="241" t="s">
        <v>220</v>
      </c>
      <c r="O15" s="241" t="s">
        <v>217</v>
      </c>
      <c r="P15" s="241" t="s">
        <v>217</v>
      </c>
      <c r="Q15" s="241" t="s">
        <v>217</v>
      </c>
      <c r="R15" s="241" t="s">
        <v>220</v>
      </c>
      <c r="S15" s="241" t="s">
        <v>220</v>
      </c>
      <c r="T15" s="241" t="s">
        <v>220</v>
      </c>
      <c r="U15" s="241" t="s">
        <v>217</v>
      </c>
      <c r="V15" s="241" t="s">
        <v>220</v>
      </c>
      <c r="W15" s="241" t="s">
        <v>220</v>
      </c>
      <c r="X15" s="241" t="s">
        <v>220</v>
      </c>
      <c r="Y15" s="241" t="s">
        <v>220</v>
      </c>
      <c r="Z15" s="245" t="s">
        <v>217</v>
      </c>
      <c r="AA15" s="241" t="s">
        <v>220</v>
      </c>
      <c r="AB15">
        <f t="shared" si="0"/>
        <v>14</v>
      </c>
    </row>
    <row r="16" spans="1:31" x14ac:dyDescent="0.25">
      <c r="A16" s="514" t="s">
        <v>231</v>
      </c>
      <c r="B16" s="241" t="s">
        <v>217</v>
      </c>
      <c r="C16" s="241" t="s">
        <v>220</v>
      </c>
      <c r="D16" s="241" t="s">
        <v>217</v>
      </c>
      <c r="E16" s="241" t="s">
        <v>217</v>
      </c>
      <c r="F16" s="241" t="s">
        <v>217</v>
      </c>
      <c r="G16" s="241" t="s">
        <v>217</v>
      </c>
      <c r="H16" s="241" t="s">
        <v>217</v>
      </c>
      <c r="I16" s="241" t="s">
        <v>217</v>
      </c>
      <c r="J16" s="241" t="s">
        <v>217</v>
      </c>
      <c r="K16" s="245" t="s">
        <v>217</v>
      </c>
      <c r="L16" s="241" t="s">
        <v>217</v>
      </c>
      <c r="M16" s="241" t="s">
        <v>217</v>
      </c>
      <c r="N16" s="241" t="s">
        <v>217</v>
      </c>
      <c r="O16" s="241" t="s">
        <v>217</v>
      </c>
      <c r="P16" s="241" t="s">
        <v>217</v>
      </c>
      <c r="Q16" s="241" t="s">
        <v>220</v>
      </c>
      <c r="R16" s="241" t="s">
        <v>220</v>
      </c>
      <c r="S16" s="241" t="s">
        <v>220</v>
      </c>
      <c r="T16" s="241" t="s">
        <v>217</v>
      </c>
      <c r="U16" s="241" t="s">
        <v>217</v>
      </c>
      <c r="V16" s="241" t="s">
        <v>220</v>
      </c>
      <c r="W16" s="241" t="s">
        <v>217</v>
      </c>
      <c r="X16" s="241" t="s">
        <v>217</v>
      </c>
      <c r="Y16" s="241" t="s">
        <v>220</v>
      </c>
      <c r="Z16" s="245" t="s">
        <v>217</v>
      </c>
      <c r="AA16" s="241" t="s">
        <v>220</v>
      </c>
      <c r="AB16">
        <f t="shared" si="0"/>
        <v>7</v>
      </c>
    </row>
    <row r="17" spans="1:31" x14ac:dyDescent="0.25">
      <c r="A17" s="241" t="s">
        <v>232</v>
      </c>
      <c r="B17" s="241" t="s">
        <v>217</v>
      </c>
      <c r="C17" s="241" t="s">
        <v>217</v>
      </c>
      <c r="D17" s="241" t="s">
        <v>220</v>
      </c>
      <c r="E17" s="241" t="s">
        <v>217</v>
      </c>
      <c r="F17" s="241" t="s">
        <v>217</v>
      </c>
      <c r="G17" s="241" t="s">
        <v>217</v>
      </c>
      <c r="H17" s="241" t="s">
        <v>217</v>
      </c>
      <c r="I17" s="241" t="s">
        <v>217</v>
      </c>
      <c r="J17" s="241" t="s">
        <v>217</v>
      </c>
      <c r="K17" s="245" t="s">
        <v>217</v>
      </c>
      <c r="L17" s="241" t="s">
        <v>217</v>
      </c>
      <c r="M17" s="241" t="s">
        <v>220</v>
      </c>
      <c r="N17" s="241" t="s">
        <v>217</v>
      </c>
      <c r="O17" s="241" t="s">
        <v>220</v>
      </c>
      <c r="P17" s="241" t="s">
        <v>217</v>
      </c>
      <c r="Q17" s="241" t="s">
        <v>217</v>
      </c>
      <c r="R17" s="241" t="s">
        <v>217</v>
      </c>
      <c r="S17" s="241" t="s">
        <v>217</v>
      </c>
      <c r="T17" s="241" t="s">
        <v>220</v>
      </c>
      <c r="U17" s="241" t="s">
        <v>217</v>
      </c>
      <c r="V17" s="241" t="s">
        <v>217</v>
      </c>
      <c r="W17" s="241" t="s">
        <v>220</v>
      </c>
      <c r="X17" s="241" t="s">
        <v>217</v>
      </c>
      <c r="Y17" s="241" t="s">
        <v>217</v>
      </c>
      <c r="Z17" s="245" t="s">
        <v>217</v>
      </c>
      <c r="AA17" s="241" t="s">
        <v>217</v>
      </c>
      <c r="AB17">
        <f t="shared" si="0"/>
        <v>5</v>
      </c>
    </row>
    <row r="18" spans="1:31" x14ac:dyDescent="0.25">
      <c r="A18" s="241" t="s">
        <v>233</v>
      </c>
      <c r="B18" s="241" t="s">
        <v>217</v>
      </c>
      <c r="C18" s="241" t="s">
        <v>217</v>
      </c>
      <c r="D18" s="241" t="s">
        <v>217</v>
      </c>
      <c r="E18" s="241" t="s">
        <v>220</v>
      </c>
      <c r="F18" s="241" t="s">
        <v>220</v>
      </c>
      <c r="G18" s="241" t="s">
        <v>217</v>
      </c>
      <c r="H18" s="241" t="s">
        <v>217</v>
      </c>
      <c r="I18" s="241" t="s">
        <v>217</v>
      </c>
      <c r="J18" s="241" t="s">
        <v>217</v>
      </c>
      <c r="K18" s="245" t="s">
        <v>217</v>
      </c>
      <c r="L18" s="241" t="s">
        <v>217</v>
      </c>
      <c r="M18" s="241" t="s">
        <v>217</v>
      </c>
      <c r="N18" s="241" t="s">
        <v>220</v>
      </c>
      <c r="O18" s="241" t="s">
        <v>217</v>
      </c>
      <c r="P18" s="241" t="s">
        <v>217</v>
      </c>
      <c r="Q18" s="241" t="s">
        <v>217</v>
      </c>
      <c r="R18" s="241" t="s">
        <v>217</v>
      </c>
      <c r="S18" s="241" t="s">
        <v>217</v>
      </c>
      <c r="T18" s="241" t="s">
        <v>217</v>
      </c>
      <c r="U18" s="241" t="s">
        <v>217</v>
      </c>
      <c r="V18" s="241" t="s">
        <v>217</v>
      </c>
      <c r="W18" s="241" t="s">
        <v>220</v>
      </c>
      <c r="X18" s="241" t="s">
        <v>217</v>
      </c>
      <c r="Y18" s="241" t="s">
        <v>217</v>
      </c>
      <c r="Z18" s="245" t="s">
        <v>217</v>
      </c>
      <c r="AA18" s="241" t="s">
        <v>217</v>
      </c>
      <c r="AB18">
        <f t="shared" si="0"/>
        <v>4</v>
      </c>
    </row>
    <row r="19" spans="1:31" x14ac:dyDescent="0.25">
      <c r="A19" s="514" t="s">
        <v>234</v>
      </c>
      <c r="B19" s="241" t="s">
        <v>220</v>
      </c>
      <c r="C19" s="241" t="s">
        <v>220</v>
      </c>
      <c r="D19" s="241" t="s">
        <v>217</v>
      </c>
      <c r="E19" s="241" t="s">
        <v>217</v>
      </c>
      <c r="F19" s="241" t="s">
        <v>217</v>
      </c>
      <c r="G19" s="241" t="s">
        <v>217</v>
      </c>
      <c r="H19" s="241" t="s">
        <v>217</v>
      </c>
      <c r="I19" s="241" t="s">
        <v>220</v>
      </c>
      <c r="J19" s="241" t="s">
        <v>220</v>
      </c>
      <c r="K19" s="245" t="s">
        <v>217</v>
      </c>
      <c r="L19" s="241" t="s">
        <v>220</v>
      </c>
      <c r="M19" s="241" t="s">
        <v>217</v>
      </c>
      <c r="N19" s="241" t="s">
        <v>217</v>
      </c>
      <c r="O19" s="241" t="s">
        <v>217</v>
      </c>
      <c r="P19" s="241" t="s">
        <v>220</v>
      </c>
      <c r="Q19" s="241" t="s">
        <v>220</v>
      </c>
      <c r="R19" s="241" t="s">
        <v>220</v>
      </c>
      <c r="S19" s="241" t="s">
        <v>217</v>
      </c>
      <c r="T19" s="241" t="s">
        <v>217</v>
      </c>
      <c r="U19" s="241" t="s">
        <v>217</v>
      </c>
      <c r="V19" s="241" t="s">
        <v>217</v>
      </c>
      <c r="W19" s="241" t="s">
        <v>217</v>
      </c>
      <c r="X19" s="241" t="s">
        <v>217</v>
      </c>
      <c r="Y19" s="241" t="s">
        <v>217</v>
      </c>
      <c r="Z19" s="245" t="s">
        <v>217</v>
      </c>
      <c r="AA19" s="241" t="s">
        <v>217</v>
      </c>
      <c r="AB19">
        <f t="shared" si="0"/>
        <v>8</v>
      </c>
      <c r="AC19" s="260">
        <v>2500</v>
      </c>
      <c r="AD19" s="260">
        <v>700</v>
      </c>
      <c r="AE19">
        <f>AD19*AB19</f>
        <v>5600</v>
      </c>
    </row>
    <row r="20" spans="1:31" x14ac:dyDescent="0.25">
      <c r="A20" s="514" t="s">
        <v>235</v>
      </c>
      <c r="B20" s="241" t="s">
        <v>220</v>
      </c>
      <c r="C20" s="241" t="s">
        <v>220</v>
      </c>
      <c r="D20" s="241" t="s">
        <v>220</v>
      </c>
      <c r="E20" s="241" t="s">
        <v>220</v>
      </c>
      <c r="F20" s="241" t="s">
        <v>220</v>
      </c>
      <c r="G20" s="241" t="s">
        <v>220</v>
      </c>
      <c r="H20" s="241" t="s">
        <v>220</v>
      </c>
      <c r="I20" s="241" t="s">
        <v>220</v>
      </c>
      <c r="J20" s="241" t="s">
        <v>220</v>
      </c>
      <c r="K20" s="245" t="s">
        <v>220</v>
      </c>
      <c r="L20" s="241" t="s">
        <v>217</v>
      </c>
      <c r="M20" s="241" t="s">
        <v>217</v>
      </c>
      <c r="N20" s="241" t="s">
        <v>217</v>
      </c>
      <c r="O20" s="241" t="s">
        <v>217</v>
      </c>
      <c r="P20" s="241" t="s">
        <v>217</v>
      </c>
      <c r="Q20" s="241" t="s">
        <v>217</v>
      </c>
      <c r="R20" s="241" t="s">
        <v>217</v>
      </c>
      <c r="S20" s="241" t="s">
        <v>217</v>
      </c>
      <c r="T20" s="241" t="s">
        <v>217</v>
      </c>
      <c r="U20" s="241" t="s">
        <v>217</v>
      </c>
      <c r="V20" s="241" t="s">
        <v>217</v>
      </c>
      <c r="W20" s="241" t="s">
        <v>217</v>
      </c>
      <c r="X20" s="241" t="s">
        <v>217</v>
      </c>
      <c r="Y20" s="241" t="s">
        <v>217</v>
      </c>
      <c r="Z20" s="245" t="s">
        <v>217</v>
      </c>
      <c r="AA20" s="241" t="s">
        <v>220</v>
      </c>
      <c r="AB20">
        <f t="shared" si="0"/>
        <v>11</v>
      </c>
    </row>
    <row r="21" spans="1:31" x14ac:dyDescent="0.25">
      <c r="A21" s="241" t="s">
        <v>310</v>
      </c>
      <c r="B21" s="241" t="s">
        <v>217</v>
      </c>
      <c r="C21" s="241" t="s">
        <v>217</v>
      </c>
      <c r="D21" s="241" t="s">
        <v>220</v>
      </c>
      <c r="E21" s="241" t="s">
        <v>217</v>
      </c>
      <c r="F21" s="241" t="s">
        <v>217</v>
      </c>
      <c r="G21" s="241" t="s">
        <v>217</v>
      </c>
      <c r="H21" s="241" t="s">
        <v>220</v>
      </c>
      <c r="I21" s="241" t="s">
        <v>217</v>
      </c>
      <c r="J21" s="241" t="s">
        <v>217</v>
      </c>
      <c r="K21" s="245" t="s">
        <v>220</v>
      </c>
      <c r="L21" s="241" t="s">
        <v>217</v>
      </c>
      <c r="M21" s="241" t="s">
        <v>217</v>
      </c>
      <c r="N21" s="241" t="s">
        <v>217</v>
      </c>
      <c r="O21" s="241" t="s">
        <v>217</v>
      </c>
      <c r="P21" s="241" t="s">
        <v>220</v>
      </c>
      <c r="Q21" s="241" t="s">
        <v>217</v>
      </c>
      <c r="R21" s="241" t="s">
        <v>220</v>
      </c>
      <c r="S21" s="241" t="s">
        <v>217</v>
      </c>
      <c r="T21" s="241" t="s">
        <v>217</v>
      </c>
      <c r="U21" s="241" t="s">
        <v>217</v>
      </c>
      <c r="V21" s="241" t="s">
        <v>217</v>
      </c>
      <c r="W21" s="241" t="s">
        <v>217</v>
      </c>
      <c r="X21" s="241" t="s">
        <v>217</v>
      </c>
      <c r="Y21" s="241" t="s">
        <v>217</v>
      </c>
      <c r="Z21" s="245" t="s">
        <v>220</v>
      </c>
      <c r="AA21" s="241" t="s">
        <v>217</v>
      </c>
      <c r="AB21">
        <f t="shared" si="0"/>
        <v>6</v>
      </c>
    </row>
    <row r="22" spans="1:31" x14ac:dyDescent="0.25">
      <c r="A22" s="514" t="s">
        <v>237</v>
      </c>
      <c r="B22" s="241" t="s">
        <v>217</v>
      </c>
      <c r="C22" s="241" t="s">
        <v>217</v>
      </c>
      <c r="D22" s="241" t="s">
        <v>217</v>
      </c>
      <c r="E22" s="241" t="s">
        <v>220</v>
      </c>
      <c r="F22" s="241" t="s">
        <v>220</v>
      </c>
      <c r="G22" s="241" t="s">
        <v>220</v>
      </c>
      <c r="H22" s="241" t="s">
        <v>220</v>
      </c>
      <c r="I22" s="241" t="s">
        <v>217</v>
      </c>
      <c r="J22" s="241" t="s">
        <v>217</v>
      </c>
      <c r="K22" s="245" t="s">
        <v>220</v>
      </c>
      <c r="L22" s="241" t="s">
        <v>220</v>
      </c>
      <c r="M22" s="241" t="s">
        <v>220</v>
      </c>
      <c r="N22" s="241" t="s">
        <v>217</v>
      </c>
      <c r="O22" s="241" t="s">
        <v>220</v>
      </c>
      <c r="P22" s="241" t="s">
        <v>220</v>
      </c>
      <c r="Q22" s="241" t="s">
        <v>217</v>
      </c>
      <c r="R22" s="241" t="s">
        <v>217</v>
      </c>
      <c r="S22" s="241" t="s">
        <v>217</v>
      </c>
      <c r="T22" s="241" t="s">
        <v>217</v>
      </c>
      <c r="U22" s="241" t="s">
        <v>217</v>
      </c>
      <c r="V22" s="241" t="s">
        <v>220</v>
      </c>
      <c r="W22" s="241" t="s">
        <v>220</v>
      </c>
      <c r="X22" s="241" t="s">
        <v>217</v>
      </c>
      <c r="Y22" s="241" t="s">
        <v>217</v>
      </c>
      <c r="Z22" s="245" t="s">
        <v>220</v>
      </c>
      <c r="AA22" s="241" t="s">
        <v>217</v>
      </c>
      <c r="AB22">
        <f t="shared" si="0"/>
        <v>12</v>
      </c>
      <c r="AC22">
        <v>50</v>
      </c>
      <c r="AE22">
        <f>AC22*AB22</f>
        <v>600</v>
      </c>
    </row>
    <row r="23" spans="1:31" x14ac:dyDescent="0.25">
      <c r="A23" s="514" t="s">
        <v>238</v>
      </c>
      <c r="B23" s="241" t="s">
        <v>217</v>
      </c>
      <c r="C23" s="241" t="s">
        <v>217</v>
      </c>
      <c r="D23" s="241" t="s">
        <v>217</v>
      </c>
      <c r="E23" s="241" t="s">
        <v>217</v>
      </c>
      <c r="F23" s="241" t="s">
        <v>217</v>
      </c>
      <c r="G23" s="241" t="s">
        <v>217</v>
      </c>
      <c r="H23" s="241" t="s">
        <v>220</v>
      </c>
      <c r="I23" s="241" t="s">
        <v>217</v>
      </c>
      <c r="J23" s="241" t="s">
        <v>217</v>
      </c>
      <c r="K23" s="245" t="s">
        <v>220</v>
      </c>
      <c r="L23" s="241" t="s">
        <v>220</v>
      </c>
      <c r="M23" s="241" t="s">
        <v>220</v>
      </c>
      <c r="N23" s="241" t="s">
        <v>220</v>
      </c>
      <c r="O23" s="241" t="s">
        <v>220</v>
      </c>
      <c r="P23" s="241" t="s">
        <v>220</v>
      </c>
      <c r="Q23" s="241" t="s">
        <v>220</v>
      </c>
      <c r="R23" s="241" t="s">
        <v>217</v>
      </c>
      <c r="S23" s="241" t="s">
        <v>217</v>
      </c>
      <c r="T23" s="241" t="s">
        <v>217</v>
      </c>
      <c r="U23" s="241" t="s">
        <v>217</v>
      </c>
      <c r="V23" s="241" t="s">
        <v>217</v>
      </c>
      <c r="W23" s="241" t="s">
        <v>217</v>
      </c>
      <c r="X23" s="241" t="s">
        <v>217</v>
      </c>
      <c r="Y23" s="241" t="s">
        <v>217</v>
      </c>
      <c r="Z23" s="245" t="s">
        <v>220</v>
      </c>
      <c r="AA23" s="241" t="s">
        <v>217</v>
      </c>
      <c r="AB23">
        <f t="shared" si="0"/>
        <v>9</v>
      </c>
      <c r="AC23">
        <v>280</v>
      </c>
      <c r="AE23">
        <f>AC23*AB23</f>
        <v>2520</v>
      </c>
    </row>
    <row r="24" spans="1:31" x14ac:dyDescent="0.25">
      <c r="A24" s="241" t="s">
        <v>239</v>
      </c>
      <c r="B24" s="241" t="s">
        <v>217</v>
      </c>
      <c r="C24" s="241" t="s">
        <v>217</v>
      </c>
      <c r="D24" s="241" t="s">
        <v>217</v>
      </c>
      <c r="E24" s="241" t="s">
        <v>217</v>
      </c>
      <c r="F24" s="241" t="s">
        <v>217</v>
      </c>
      <c r="G24" s="241" t="s">
        <v>220</v>
      </c>
      <c r="H24" s="241" t="s">
        <v>220</v>
      </c>
      <c r="I24" s="241" t="s">
        <v>217</v>
      </c>
      <c r="J24" s="241" t="s">
        <v>217</v>
      </c>
      <c r="K24" s="245" t="s">
        <v>220</v>
      </c>
      <c r="L24" s="241" t="s">
        <v>217</v>
      </c>
      <c r="M24" s="241" t="s">
        <v>217</v>
      </c>
      <c r="N24" s="241" t="s">
        <v>217</v>
      </c>
      <c r="O24" s="241" t="s">
        <v>217</v>
      </c>
      <c r="P24" s="241" t="s">
        <v>220</v>
      </c>
      <c r="Q24" s="241" t="s">
        <v>217</v>
      </c>
      <c r="R24" s="241" t="s">
        <v>217</v>
      </c>
      <c r="S24" s="241" t="s">
        <v>217</v>
      </c>
      <c r="T24" s="241" t="s">
        <v>217</v>
      </c>
      <c r="U24" s="241" t="s">
        <v>217</v>
      </c>
      <c r="V24" s="241" t="s">
        <v>217</v>
      </c>
      <c r="W24" s="241" t="s">
        <v>217</v>
      </c>
      <c r="X24" s="241" t="s">
        <v>217</v>
      </c>
      <c r="Y24" s="241" t="s">
        <v>217</v>
      </c>
      <c r="Z24" s="245" t="s">
        <v>220</v>
      </c>
      <c r="AA24" s="241" t="s">
        <v>217</v>
      </c>
      <c r="AB24">
        <f t="shared" si="0"/>
        <v>5</v>
      </c>
    </row>
    <row r="25" spans="1:31" x14ac:dyDescent="0.25">
      <c r="A25" s="241" t="s">
        <v>240</v>
      </c>
      <c r="B25" s="241" t="s">
        <v>217</v>
      </c>
      <c r="C25" s="241" t="s">
        <v>217</v>
      </c>
      <c r="D25" s="241" t="s">
        <v>217</v>
      </c>
      <c r="E25" s="241" t="s">
        <v>217</v>
      </c>
      <c r="F25" s="241" t="s">
        <v>217</v>
      </c>
      <c r="G25" s="241" t="s">
        <v>217</v>
      </c>
      <c r="H25" s="241" t="s">
        <v>217</v>
      </c>
      <c r="I25" s="241" t="s">
        <v>220</v>
      </c>
      <c r="J25" s="241" t="s">
        <v>217</v>
      </c>
      <c r="K25" s="245" t="s">
        <v>217</v>
      </c>
      <c r="L25" s="241" t="s">
        <v>217</v>
      </c>
      <c r="M25" s="241" t="s">
        <v>217</v>
      </c>
      <c r="N25" s="241" t="s">
        <v>217</v>
      </c>
      <c r="O25" s="241" t="s">
        <v>217</v>
      </c>
      <c r="P25" s="241" t="s">
        <v>217</v>
      </c>
      <c r="Q25" s="241" t="s">
        <v>217</v>
      </c>
      <c r="R25" s="241" t="s">
        <v>217</v>
      </c>
      <c r="S25" s="241" t="s">
        <v>217</v>
      </c>
      <c r="T25" s="241" t="s">
        <v>217</v>
      </c>
      <c r="U25" s="241" t="s">
        <v>217</v>
      </c>
      <c r="V25" s="241" t="s">
        <v>217</v>
      </c>
      <c r="W25" s="241" t="s">
        <v>217</v>
      </c>
      <c r="X25" s="241" t="s">
        <v>217</v>
      </c>
      <c r="Y25" s="241" t="s">
        <v>217</v>
      </c>
      <c r="Z25" s="245" t="s">
        <v>217</v>
      </c>
      <c r="AA25" s="241" t="s">
        <v>220</v>
      </c>
      <c r="AB25">
        <f t="shared" si="0"/>
        <v>2</v>
      </c>
    </row>
    <row r="26" spans="1:31" x14ac:dyDescent="0.25">
      <c r="A26" s="514" t="s">
        <v>241</v>
      </c>
      <c r="B26" s="241" t="s">
        <v>217</v>
      </c>
      <c r="C26" s="241" t="s">
        <v>217</v>
      </c>
      <c r="D26" s="241" t="s">
        <v>217</v>
      </c>
      <c r="E26" s="241" t="s">
        <v>217</v>
      </c>
      <c r="F26" s="241" t="s">
        <v>217</v>
      </c>
      <c r="G26" s="241" t="s">
        <v>217</v>
      </c>
      <c r="H26" s="241" t="s">
        <v>217</v>
      </c>
      <c r="I26" s="241" t="s">
        <v>217</v>
      </c>
      <c r="J26" s="241" t="s">
        <v>220</v>
      </c>
      <c r="K26" s="245" t="s">
        <v>217</v>
      </c>
      <c r="L26" s="241" t="s">
        <v>220</v>
      </c>
      <c r="M26" s="241" t="s">
        <v>220</v>
      </c>
      <c r="N26" s="241" t="s">
        <v>217</v>
      </c>
      <c r="O26" s="241" t="s">
        <v>217</v>
      </c>
      <c r="P26" s="241" t="s">
        <v>217</v>
      </c>
      <c r="Q26" s="241" t="s">
        <v>217</v>
      </c>
      <c r="R26" s="241" t="s">
        <v>217</v>
      </c>
      <c r="S26" s="241" t="s">
        <v>217</v>
      </c>
      <c r="T26" s="241" t="s">
        <v>217</v>
      </c>
      <c r="U26" s="241" t="s">
        <v>217</v>
      </c>
      <c r="V26" s="241" t="s">
        <v>217</v>
      </c>
      <c r="W26" s="241" t="s">
        <v>217</v>
      </c>
      <c r="X26" s="241" t="s">
        <v>220</v>
      </c>
      <c r="Y26" s="241" t="s">
        <v>220</v>
      </c>
      <c r="Z26" s="245" t="s">
        <v>217</v>
      </c>
      <c r="AA26" s="241" t="s">
        <v>217</v>
      </c>
      <c r="AB26">
        <f t="shared" si="0"/>
        <v>5</v>
      </c>
      <c r="AE26">
        <f>SUM(AE19:AE23)</f>
        <v>8720</v>
      </c>
    </row>
    <row r="27" spans="1:31" x14ac:dyDescent="0.25">
      <c r="A27" s="241" t="s">
        <v>242</v>
      </c>
      <c r="B27" s="241" t="s">
        <v>217</v>
      </c>
      <c r="C27" s="241" t="s">
        <v>217</v>
      </c>
      <c r="D27" s="241" t="s">
        <v>217</v>
      </c>
      <c r="E27" s="241" t="s">
        <v>217</v>
      </c>
      <c r="F27" s="241" t="s">
        <v>217</v>
      </c>
      <c r="G27" s="241" t="s">
        <v>217</v>
      </c>
      <c r="H27" s="241" t="s">
        <v>217</v>
      </c>
      <c r="I27" s="241" t="s">
        <v>217</v>
      </c>
      <c r="J27" s="241" t="s">
        <v>217</v>
      </c>
      <c r="K27" s="245" t="s">
        <v>217</v>
      </c>
      <c r="L27" s="241" t="s">
        <v>217</v>
      </c>
      <c r="M27" s="241" t="s">
        <v>217</v>
      </c>
      <c r="N27" s="241" t="s">
        <v>217</v>
      </c>
      <c r="O27" s="241" t="s">
        <v>217</v>
      </c>
      <c r="P27" s="241" t="s">
        <v>217</v>
      </c>
      <c r="Q27" s="241" t="s">
        <v>217</v>
      </c>
      <c r="R27" s="241" t="s">
        <v>217</v>
      </c>
      <c r="S27" s="241" t="s">
        <v>217</v>
      </c>
      <c r="T27" s="241" t="s">
        <v>217</v>
      </c>
      <c r="U27" s="241" t="s">
        <v>217</v>
      </c>
      <c r="V27" s="241" t="s">
        <v>217</v>
      </c>
      <c r="W27" s="241" t="s">
        <v>220</v>
      </c>
      <c r="X27" s="241" t="s">
        <v>217</v>
      </c>
      <c r="Y27" s="241" t="s">
        <v>217</v>
      </c>
      <c r="Z27" s="245" t="s">
        <v>217</v>
      </c>
      <c r="AA27" s="241" t="s">
        <v>217</v>
      </c>
      <c r="AB27">
        <f t="shared" si="0"/>
        <v>1</v>
      </c>
    </row>
    <row r="28" spans="1:31" x14ac:dyDescent="0.25">
      <c r="A28" s="514" t="s">
        <v>243</v>
      </c>
      <c r="B28" s="241" t="s">
        <v>217</v>
      </c>
      <c r="C28" s="241" t="s">
        <v>217</v>
      </c>
      <c r="D28" s="241" t="s">
        <v>217</v>
      </c>
      <c r="E28" s="241" t="s">
        <v>217</v>
      </c>
      <c r="F28" s="241" t="s">
        <v>217</v>
      </c>
      <c r="G28" s="241" t="s">
        <v>217</v>
      </c>
      <c r="H28" s="241" t="s">
        <v>217</v>
      </c>
      <c r="I28" s="241" t="s">
        <v>217</v>
      </c>
      <c r="J28" s="241" t="s">
        <v>217</v>
      </c>
      <c r="K28" s="245" t="s">
        <v>217</v>
      </c>
      <c r="L28" s="241" t="s">
        <v>217</v>
      </c>
      <c r="M28" s="241" t="s">
        <v>217</v>
      </c>
      <c r="N28" s="241" t="s">
        <v>217</v>
      </c>
      <c r="O28" s="241" t="s">
        <v>217</v>
      </c>
      <c r="P28" s="241" t="s">
        <v>217</v>
      </c>
      <c r="Q28" s="241" t="s">
        <v>217</v>
      </c>
      <c r="R28" s="241" t="s">
        <v>217</v>
      </c>
      <c r="S28" s="241" t="s">
        <v>217</v>
      </c>
      <c r="T28" s="241" t="s">
        <v>217</v>
      </c>
      <c r="U28" s="241" t="s">
        <v>217</v>
      </c>
      <c r="V28" s="241" t="s">
        <v>217</v>
      </c>
      <c r="W28" s="241" t="s">
        <v>217</v>
      </c>
      <c r="X28" s="241" t="s">
        <v>220</v>
      </c>
      <c r="Y28" s="241" t="s">
        <v>220</v>
      </c>
      <c r="Z28" s="245" t="s">
        <v>220</v>
      </c>
      <c r="AA28" s="241" t="s">
        <v>217</v>
      </c>
      <c r="AB28">
        <f t="shared" si="0"/>
        <v>3</v>
      </c>
    </row>
    <row r="29" spans="1:31" x14ac:dyDescent="0.25">
      <c r="A29" s="514" t="s">
        <v>244</v>
      </c>
      <c r="B29" s="241" t="s">
        <v>217</v>
      </c>
      <c r="C29" s="241" t="s">
        <v>217</v>
      </c>
      <c r="D29" s="241" t="s">
        <v>217</v>
      </c>
      <c r="E29" s="241" t="s">
        <v>217</v>
      </c>
      <c r="F29" s="241" t="s">
        <v>217</v>
      </c>
      <c r="G29" s="241" t="s">
        <v>217</v>
      </c>
      <c r="H29" s="241" t="s">
        <v>217</v>
      </c>
      <c r="I29" s="241" t="s">
        <v>217</v>
      </c>
      <c r="J29" s="241" t="s">
        <v>217</v>
      </c>
      <c r="K29" s="245" t="s">
        <v>217</v>
      </c>
      <c r="L29" s="241" t="s">
        <v>217</v>
      </c>
      <c r="M29" s="241" t="s">
        <v>217</v>
      </c>
      <c r="N29" s="241" t="s">
        <v>217</v>
      </c>
      <c r="O29" s="241" t="s">
        <v>217</v>
      </c>
      <c r="P29" s="241" t="s">
        <v>217</v>
      </c>
      <c r="Q29" s="241" t="s">
        <v>217</v>
      </c>
      <c r="R29" s="241" t="s">
        <v>217</v>
      </c>
      <c r="S29" s="241" t="s">
        <v>217</v>
      </c>
      <c r="T29" s="241" t="s">
        <v>217</v>
      </c>
      <c r="U29" s="241" t="s">
        <v>217</v>
      </c>
      <c r="V29" s="241" t="s">
        <v>217</v>
      </c>
      <c r="W29" s="241" t="s">
        <v>217</v>
      </c>
      <c r="X29" s="241" t="s">
        <v>217</v>
      </c>
      <c r="Y29" s="241" t="s">
        <v>217</v>
      </c>
      <c r="Z29" s="245" t="s">
        <v>217</v>
      </c>
      <c r="AA29" s="241" t="s">
        <v>220</v>
      </c>
      <c r="AB29">
        <f t="shared" si="0"/>
        <v>1</v>
      </c>
    </row>
    <row r="30" spans="1:31" x14ac:dyDescent="0.25">
      <c r="A30" s="514" t="s">
        <v>245</v>
      </c>
      <c r="B30" s="241" t="s">
        <v>217</v>
      </c>
      <c r="C30" s="241" t="s">
        <v>217</v>
      </c>
      <c r="D30" s="241" t="s">
        <v>217</v>
      </c>
      <c r="E30" s="241" t="s">
        <v>217</v>
      </c>
      <c r="F30" s="241" t="s">
        <v>217</v>
      </c>
      <c r="G30" s="241" t="s">
        <v>217</v>
      </c>
      <c r="H30" s="241" t="s">
        <v>217</v>
      </c>
      <c r="I30" s="241" t="s">
        <v>217</v>
      </c>
      <c r="J30" s="241" t="s">
        <v>217</v>
      </c>
      <c r="K30" s="245" t="s">
        <v>217</v>
      </c>
      <c r="L30" s="241" t="s">
        <v>217</v>
      </c>
      <c r="M30" s="241" t="s">
        <v>217</v>
      </c>
      <c r="N30" s="241" t="s">
        <v>217</v>
      </c>
      <c r="O30" s="241" t="s">
        <v>217</v>
      </c>
      <c r="P30" s="241" t="s">
        <v>217</v>
      </c>
      <c r="Q30" s="241" t="s">
        <v>217</v>
      </c>
      <c r="R30" s="241" t="s">
        <v>217</v>
      </c>
      <c r="S30" s="241" t="s">
        <v>217</v>
      </c>
      <c r="T30" s="241" t="s">
        <v>217</v>
      </c>
      <c r="U30" s="241" t="s">
        <v>217</v>
      </c>
      <c r="V30" s="241" t="s">
        <v>217</v>
      </c>
      <c r="W30" s="241" t="s">
        <v>217</v>
      </c>
      <c r="X30" s="241" t="s">
        <v>217</v>
      </c>
      <c r="Y30" s="241" t="s">
        <v>217</v>
      </c>
      <c r="Z30" s="245" t="s">
        <v>217</v>
      </c>
      <c r="AA30" s="241" t="s">
        <v>220</v>
      </c>
      <c r="AB30">
        <f t="shared" si="0"/>
        <v>1</v>
      </c>
    </row>
    <row r="31" spans="1:31" x14ac:dyDescent="0.25">
      <c r="A31" s="241"/>
      <c r="B31" s="241"/>
      <c r="C31" s="241"/>
      <c r="D31" s="241"/>
      <c r="E31" s="241"/>
      <c r="F31" s="241"/>
      <c r="G31" s="241"/>
      <c r="H31" s="241"/>
      <c r="I31" s="241"/>
      <c r="J31" s="241"/>
      <c r="K31" s="245"/>
      <c r="L31" s="241"/>
      <c r="M31" s="241"/>
      <c r="N31" s="241"/>
      <c r="O31" s="241"/>
      <c r="P31" s="241"/>
      <c r="Q31" s="241"/>
      <c r="R31" s="241"/>
      <c r="S31" s="241"/>
      <c r="T31" s="241"/>
      <c r="U31" s="241"/>
      <c r="V31" s="241"/>
      <c r="W31" s="241"/>
      <c r="X31" s="241"/>
      <c r="Y31" s="241"/>
      <c r="Z31" s="245"/>
      <c r="AA31" s="241"/>
    </row>
    <row r="32" spans="1:31" x14ac:dyDescent="0.25">
      <c r="A32" s="241"/>
      <c r="B32" s="241"/>
      <c r="C32" s="241"/>
      <c r="D32" s="241"/>
      <c r="E32" s="241"/>
      <c r="F32" s="241"/>
      <c r="G32" s="241"/>
      <c r="H32" s="241"/>
      <c r="I32" s="241"/>
      <c r="J32" s="241"/>
      <c r="K32" s="245"/>
      <c r="L32" s="241"/>
      <c r="M32" s="241"/>
      <c r="N32" s="241"/>
      <c r="O32" s="241"/>
      <c r="P32" s="241"/>
      <c r="Q32" s="241"/>
      <c r="R32" s="241"/>
      <c r="S32" s="241"/>
      <c r="T32" s="241"/>
      <c r="U32" s="241"/>
      <c r="V32" s="241"/>
      <c r="W32" s="241"/>
      <c r="X32" s="241"/>
      <c r="Y32" s="241"/>
      <c r="Z32" s="245"/>
      <c r="AA32" s="241"/>
    </row>
    <row r="33" spans="1:27" x14ac:dyDescent="0.25">
      <c r="A33" s="241"/>
      <c r="B33" s="241"/>
      <c r="C33" s="241"/>
      <c r="D33" s="241"/>
      <c r="E33" s="241"/>
      <c r="F33" s="241"/>
      <c r="G33" s="241"/>
      <c r="H33" s="241"/>
      <c r="I33" s="241"/>
      <c r="J33" s="241"/>
      <c r="K33" s="245"/>
      <c r="L33" s="241"/>
      <c r="M33" s="241"/>
      <c r="N33" s="241"/>
      <c r="O33" s="241"/>
      <c r="P33" s="241"/>
      <c r="Q33" s="241"/>
      <c r="R33" s="241"/>
      <c r="S33" s="241"/>
      <c r="T33" s="241"/>
      <c r="U33" s="241"/>
      <c r="V33" s="241"/>
      <c r="W33" s="241"/>
      <c r="X33" s="241"/>
      <c r="Y33" s="241"/>
      <c r="Z33" s="245"/>
      <c r="AA33" s="241"/>
    </row>
    <row r="34" spans="1:27" s="157" customFormat="1" ht="45" x14ac:dyDescent="0.25">
      <c r="A34" s="242" t="s">
        <v>246</v>
      </c>
      <c r="B34" s="242"/>
      <c r="C34" s="242"/>
      <c r="D34" s="242"/>
      <c r="E34" s="242" t="s">
        <v>247</v>
      </c>
      <c r="F34" s="242"/>
      <c r="G34" s="242"/>
      <c r="H34" s="242"/>
      <c r="I34" s="242"/>
      <c r="J34" s="242"/>
      <c r="K34" s="246"/>
      <c r="L34" s="242" t="s">
        <v>248</v>
      </c>
      <c r="M34" s="242"/>
      <c r="N34" s="242"/>
      <c r="O34" s="242"/>
      <c r="P34" s="242"/>
      <c r="Q34" s="242"/>
      <c r="R34" s="242"/>
      <c r="S34" s="242"/>
      <c r="T34" s="242"/>
      <c r="U34" s="242"/>
      <c r="V34" s="242" t="s">
        <v>249</v>
      </c>
      <c r="W34" s="242"/>
      <c r="X34" s="242"/>
      <c r="Y34" s="242"/>
      <c r="Z34" s="246"/>
      <c r="AA34" s="242" t="s">
        <v>250</v>
      </c>
    </row>
    <row r="35" spans="1:27" s="157" customFormat="1" ht="90" x14ac:dyDescent="0.25">
      <c r="A35" s="243" t="s">
        <v>251</v>
      </c>
      <c r="B35" s="243"/>
      <c r="C35" s="243"/>
      <c r="D35" s="243"/>
      <c r="E35" s="243" t="s">
        <v>252</v>
      </c>
      <c r="F35" s="243"/>
      <c r="G35" s="243"/>
      <c r="H35" s="243" t="s">
        <v>252</v>
      </c>
      <c r="I35" s="243" t="s">
        <v>252</v>
      </c>
      <c r="J35" s="243"/>
      <c r="K35" s="247"/>
      <c r="L35" s="243" t="s">
        <v>253</v>
      </c>
      <c r="M35" s="243" t="s">
        <v>254</v>
      </c>
      <c r="N35" s="243" t="s">
        <v>255</v>
      </c>
      <c r="O35" s="243" t="s">
        <v>256</v>
      </c>
      <c r="P35" s="243" t="s">
        <v>252</v>
      </c>
      <c r="Q35" s="243" t="s">
        <v>257</v>
      </c>
      <c r="R35" s="243" t="s">
        <v>252</v>
      </c>
      <c r="S35" s="243" t="s">
        <v>252</v>
      </c>
      <c r="T35" s="243" t="s">
        <v>252</v>
      </c>
      <c r="U35" s="243" t="s">
        <v>252</v>
      </c>
      <c r="V35" s="243" t="s">
        <v>252</v>
      </c>
      <c r="W35" s="243" t="s">
        <v>252</v>
      </c>
      <c r="X35" s="243" t="s">
        <v>252</v>
      </c>
      <c r="Y35" s="243" t="s">
        <v>258</v>
      </c>
      <c r="Z35" s="247"/>
      <c r="AA35" s="243"/>
    </row>
    <row r="36" spans="1:27" s="157" customFormat="1" x14ac:dyDescent="0.25"/>
  </sheetData>
  <conditionalFormatting sqref="B1:AA33">
    <cfRule type="containsText" dxfId="2" priority="3" operator="containsText" text="Yes">
      <formula>NOT(ISERROR(SEARCH("Yes",B1)))</formula>
    </cfRule>
  </conditionalFormatting>
  <conditionalFormatting sqref="A1:A33">
    <cfRule type="containsText" dxfId="1" priority="2" operator="containsText" text="Yes">
      <formula>NOT(ISERROR(SEARCH("Yes",A1)))</formula>
    </cfRule>
  </conditionalFormatting>
  <conditionalFormatting sqref="A1:AA35">
    <cfRule type="containsText" dxfId="0" priority="1" operator="containsText" text="Yes">
      <formula>NOT(ISERROR(SEARCH("Yes",A1)))</formula>
    </cfRule>
  </conditionalFormatting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F7019-D5A8-47FE-935A-ED3A288F4895}">
  <dimension ref="A2:H41"/>
  <sheetViews>
    <sheetView topLeftCell="A17" workbookViewId="0">
      <selection activeCell="F24" sqref="F24"/>
    </sheetView>
  </sheetViews>
  <sheetFormatPr defaultRowHeight="15" x14ac:dyDescent="0.25"/>
  <cols>
    <col min="1" max="1" width="38.140625" customWidth="1"/>
    <col min="2" max="2" width="19.140625" customWidth="1"/>
    <col min="3" max="3" width="20.42578125" customWidth="1"/>
    <col min="4" max="4" width="18.7109375" customWidth="1"/>
    <col min="6" max="6" width="23.5703125" customWidth="1"/>
    <col min="7" max="7" width="22.140625" customWidth="1"/>
  </cols>
  <sheetData>
    <row r="2" spans="1:8" x14ac:dyDescent="0.25">
      <c r="A2" t="s">
        <v>288</v>
      </c>
      <c r="B2" s="178">
        <v>19500</v>
      </c>
    </row>
    <row r="3" spans="1:8" x14ac:dyDescent="0.25">
      <c r="A3" t="s">
        <v>289</v>
      </c>
      <c r="B3">
        <v>8320</v>
      </c>
      <c r="D3" t="s">
        <v>292</v>
      </c>
      <c r="F3">
        <v>4703.3999999999996</v>
      </c>
      <c r="G3">
        <v>2340</v>
      </c>
      <c r="H3">
        <f>SUM(F3:G3)</f>
        <v>7043.4</v>
      </c>
    </row>
    <row r="4" spans="1:8" x14ac:dyDescent="0.25">
      <c r="A4" t="s">
        <v>290</v>
      </c>
      <c r="B4">
        <v>8580</v>
      </c>
      <c r="H4">
        <v>3758.18</v>
      </c>
    </row>
    <row r="6" spans="1:8" x14ac:dyDescent="0.25">
      <c r="F6">
        <f>SUM(B3:B4)</f>
        <v>16900</v>
      </c>
      <c r="H6">
        <f>SUM(H3:H4)</f>
        <v>10801.58</v>
      </c>
    </row>
    <row r="8" spans="1:8" x14ac:dyDescent="0.25">
      <c r="H8">
        <f>F6-H6</f>
        <v>6098.42</v>
      </c>
    </row>
    <row r="10" spans="1:8" x14ac:dyDescent="0.25">
      <c r="F10" t="s">
        <v>351</v>
      </c>
      <c r="H10" s="178">
        <f>SUM(H8,B2)</f>
        <v>25598.42</v>
      </c>
    </row>
    <row r="11" spans="1:8" x14ac:dyDescent="0.25">
      <c r="A11" t="s">
        <v>291</v>
      </c>
      <c r="B11" s="178">
        <f>SUM(B2:B9)</f>
        <v>36400</v>
      </c>
    </row>
    <row r="14" spans="1:8" x14ac:dyDescent="0.25">
      <c r="F14" t="s">
        <v>352</v>
      </c>
      <c r="G14">
        <v>3341.3</v>
      </c>
    </row>
    <row r="15" spans="1:8" x14ac:dyDescent="0.25">
      <c r="G15">
        <v>3341.3</v>
      </c>
    </row>
    <row r="16" spans="1:8" x14ac:dyDescent="0.25">
      <c r="G16">
        <f>SUM(G14:G15)</f>
        <v>6682.6</v>
      </c>
    </row>
    <row r="19" spans="1:7" x14ac:dyDescent="0.25">
      <c r="F19" t="s">
        <v>353</v>
      </c>
      <c r="G19" s="178">
        <f>H10-G16</f>
        <v>18915.82</v>
      </c>
    </row>
    <row r="24" spans="1:7" x14ac:dyDescent="0.25">
      <c r="A24" s="255" t="s">
        <v>381</v>
      </c>
      <c r="B24" s="255">
        <v>10910.67</v>
      </c>
    </row>
    <row r="25" spans="1:7" x14ac:dyDescent="0.25">
      <c r="A25" s="255" t="s">
        <v>382</v>
      </c>
      <c r="B25" s="255">
        <v>18922.25</v>
      </c>
    </row>
    <row r="26" spans="1:7" x14ac:dyDescent="0.25">
      <c r="A26" s="255"/>
      <c r="B26" s="255"/>
    </row>
    <row r="27" spans="1:7" x14ac:dyDescent="0.25">
      <c r="A27" s="255"/>
      <c r="B27" s="255">
        <f>B24+B25</f>
        <v>29832.92</v>
      </c>
    </row>
    <row r="29" spans="1:7" x14ac:dyDescent="0.25">
      <c r="A29" s="256" t="s">
        <v>383</v>
      </c>
      <c r="B29" s="259">
        <f>C29/26</f>
        <v>131.39615384615385</v>
      </c>
      <c r="C29" s="259">
        <v>3416.3</v>
      </c>
    </row>
    <row r="31" spans="1:7" x14ac:dyDescent="0.25">
      <c r="A31" s="257" t="s">
        <v>173</v>
      </c>
      <c r="B31" s="257">
        <f>B27+C29</f>
        <v>33249.22</v>
      </c>
    </row>
    <row r="34" spans="1:7" x14ac:dyDescent="0.25">
      <c r="B34" t="s">
        <v>402</v>
      </c>
      <c r="C34" t="s">
        <v>403</v>
      </c>
      <c r="F34" t="s">
        <v>400</v>
      </c>
      <c r="G34" t="s">
        <v>401</v>
      </c>
    </row>
    <row r="35" spans="1:7" ht="16.5" x14ac:dyDescent="0.3">
      <c r="A35" t="s">
        <v>398</v>
      </c>
      <c r="B35" s="260">
        <v>6000</v>
      </c>
      <c r="C35" s="260">
        <v>10120</v>
      </c>
      <c r="D35">
        <v>24960</v>
      </c>
      <c r="E35">
        <f>SUM(B35:D35)</f>
        <v>41080</v>
      </c>
      <c r="F35" s="263">
        <v>48390</v>
      </c>
      <c r="G35" s="262">
        <v>54231.39</v>
      </c>
    </row>
    <row r="36" spans="1:7" x14ac:dyDescent="0.25">
      <c r="A36" t="s">
        <v>399</v>
      </c>
      <c r="B36" s="260">
        <v>26000</v>
      </c>
      <c r="C36" s="260">
        <v>6525</v>
      </c>
      <c r="E36">
        <f>SUM(B36:C36)</f>
        <v>32525</v>
      </c>
      <c r="F36" s="263">
        <v>14981.82</v>
      </c>
      <c r="G36" s="263">
        <v>27147.3</v>
      </c>
    </row>
    <row r="38" spans="1:7" x14ac:dyDescent="0.25">
      <c r="D38" t="s">
        <v>291</v>
      </c>
      <c r="E38">
        <f>SUM(E35:E36)</f>
        <v>73605</v>
      </c>
      <c r="F38" s="263">
        <f>F35+F36</f>
        <v>63371.82</v>
      </c>
      <c r="G38" s="261">
        <f>SUM(G35:G36)</f>
        <v>81378.69</v>
      </c>
    </row>
    <row r="40" spans="1:7" x14ac:dyDescent="0.25">
      <c r="F40" s="261">
        <v>7218.18</v>
      </c>
    </row>
    <row r="41" spans="1:7" x14ac:dyDescent="0.25">
      <c r="F41" s="261">
        <f>F40+F38</f>
        <v>70590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26B90-C2BF-4BC7-BCD3-5127C2323912}">
  <dimension ref="A1:J24"/>
  <sheetViews>
    <sheetView workbookViewId="0">
      <selection activeCell="H15" sqref="H15"/>
    </sheetView>
  </sheetViews>
  <sheetFormatPr defaultRowHeight="15" x14ac:dyDescent="0.25"/>
  <cols>
    <col min="2" max="2" width="94.140625" customWidth="1"/>
    <col min="3" max="3" width="18.5703125" customWidth="1"/>
    <col min="4" max="4" width="18.42578125" customWidth="1"/>
    <col min="5" max="5" width="18.140625" customWidth="1"/>
    <col min="6" max="6" width="18.28515625" customWidth="1"/>
    <col min="7" max="7" width="18.5703125" customWidth="1"/>
    <col min="8" max="8" width="16.42578125" customWidth="1"/>
    <col min="9" max="9" width="20.7109375" customWidth="1"/>
    <col min="10" max="10" width="23.140625" customWidth="1"/>
  </cols>
  <sheetData>
    <row r="1" spans="1:10" x14ac:dyDescent="0.25">
      <c r="C1" t="s">
        <v>265</v>
      </c>
      <c r="D1" t="s">
        <v>266</v>
      </c>
      <c r="E1" t="s">
        <v>274</v>
      </c>
      <c r="F1" t="s">
        <v>268</v>
      </c>
      <c r="G1" t="s">
        <v>269</v>
      </c>
      <c r="H1" t="s">
        <v>279</v>
      </c>
      <c r="I1" t="s">
        <v>281</v>
      </c>
      <c r="J1" t="s">
        <v>270</v>
      </c>
    </row>
    <row r="2" spans="1:10" x14ac:dyDescent="0.25">
      <c r="A2" s="176"/>
      <c r="B2" s="157"/>
      <c r="F2" s="175"/>
      <c r="G2" s="175"/>
    </row>
    <row r="3" spans="1:10" ht="60" x14ac:dyDescent="0.25">
      <c r="A3" s="176">
        <v>1</v>
      </c>
      <c r="B3" s="177" t="s">
        <v>271</v>
      </c>
      <c r="C3" t="s">
        <v>267</v>
      </c>
      <c r="D3" t="s">
        <v>272</v>
      </c>
      <c r="E3">
        <v>67</v>
      </c>
      <c r="F3" s="175">
        <v>15910.99</v>
      </c>
      <c r="G3" s="175">
        <f>F3/E3</f>
        <v>237.47746268656715</v>
      </c>
      <c r="H3" s="157" t="s">
        <v>280</v>
      </c>
      <c r="I3" t="s">
        <v>282</v>
      </c>
      <c r="J3" t="s">
        <v>273</v>
      </c>
    </row>
    <row r="4" spans="1:10" ht="60" x14ac:dyDescent="0.25">
      <c r="A4" s="176">
        <v>1.1000000000000001</v>
      </c>
      <c r="B4" s="177" t="s">
        <v>275</v>
      </c>
      <c r="C4" t="s">
        <v>267</v>
      </c>
      <c r="D4" t="s">
        <v>276</v>
      </c>
      <c r="E4">
        <v>11</v>
      </c>
      <c r="F4" s="175">
        <v>2703.39</v>
      </c>
      <c r="G4" s="175">
        <f>F4/E4</f>
        <v>245.76272727272726</v>
      </c>
      <c r="J4" t="s">
        <v>283</v>
      </c>
    </row>
    <row r="5" spans="1:10" ht="60" x14ac:dyDescent="0.25">
      <c r="A5" s="176">
        <v>1.2</v>
      </c>
      <c r="B5" s="177" t="s">
        <v>275</v>
      </c>
      <c r="C5" t="s">
        <v>277</v>
      </c>
      <c r="D5" t="s">
        <v>278</v>
      </c>
      <c r="E5">
        <v>11</v>
      </c>
      <c r="F5" s="175">
        <v>2703.39</v>
      </c>
      <c r="G5" s="175">
        <f>F5/E5</f>
        <v>245.76272727272726</v>
      </c>
      <c r="J5" t="s">
        <v>284</v>
      </c>
    </row>
    <row r="6" spans="1:10" x14ac:dyDescent="0.25">
      <c r="A6" s="176"/>
    </row>
    <row r="7" spans="1:10" x14ac:dyDescent="0.25">
      <c r="A7" s="176"/>
    </row>
    <row r="8" spans="1:10" ht="60" x14ac:dyDescent="0.25">
      <c r="A8" s="176">
        <v>2</v>
      </c>
      <c r="B8" s="157" t="s">
        <v>285</v>
      </c>
      <c r="C8" t="s">
        <v>267</v>
      </c>
      <c r="D8" t="s">
        <v>276</v>
      </c>
      <c r="E8">
        <v>11</v>
      </c>
      <c r="F8" s="175">
        <v>2941.38</v>
      </c>
      <c r="G8" s="175">
        <f>F8/E8</f>
        <v>267.39818181818185</v>
      </c>
    </row>
    <row r="9" spans="1:10" x14ac:dyDescent="0.25">
      <c r="A9" s="176"/>
    </row>
    <row r="10" spans="1:10" x14ac:dyDescent="0.25">
      <c r="A10" s="176"/>
    </row>
    <row r="11" spans="1:10" x14ac:dyDescent="0.25">
      <c r="A11" s="176"/>
    </row>
    <row r="12" spans="1:10" x14ac:dyDescent="0.25">
      <c r="A12" s="176"/>
    </row>
    <row r="13" spans="1:10" x14ac:dyDescent="0.25">
      <c r="A13" s="176"/>
    </row>
    <row r="14" spans="1:10" x14ac:dyDescent="0.25">
      <c r="A14" s="176"/>
    </row>
    <row r="15" spans="1:10" x14ac:dyDescent="0.25">
      <c r="A15" s="176"/>
    </row>
    <row r="16" spans="1:10" x14ac:dyDescent="0.25">
      <c r="A16" s="176"/>
    </row>
    <row r="17" spans="1:1" x14ac:dyDescent="0.25">
      <c r="A17" s="176"/>
    </row>
    <row r="18" spans="1:1" x14ac:dyDescent="0.25">
      <c r="A18" s="176"/>
    </row>
    <row r="19" spans="1:1" x14ac:dyDescent="0.25">
      <c r="A19" s="176"/>
    </row>
    <row r="20" spans="1:1" x14ac:dyDescent="0.25">
      <c r="A20" s="176"/>
    </row>
    <row r="21" spans="1:1" x14ac:dyDescent="0.25">
      <c r="A21" s="176"/>
    </row>
    <row r="22" spans="1:1" x14ac:dyDescent="0.25">
      <c r="A22" s="176"/>
    </row>
    <row r="23" spans="1:1" x14ac:dyDescent="0.25">
      <c r="A23" s="176"/>
    </row>
    <row r="24" spans="1:1" x14ac:dyDescent="0.25">
      <c r="A24" s="176"/>
    </row>
  </sheetData>
  <hyperlinks>
    <hyperlink ref="B3" r:id="rId1" display="https://www.airbnb.com.au/rooms/1117726636964082191?adults=6&amp;location=Currimundi%2C%20Queensland%2C%20Australia&amp;search_mode=regular_search&amp;check_in=2024-07-29&amp;check_out=2024-10-04&amp;source_impression_id=p3_1719878787_P3LoZlr0WWTbUdm4&amp;previous_page_section_name=1001&amp;federated_search_id=f8b0fe5a-4e82-4f43-a7e8-bc670b2a4957" xr:uid="{A348BD08-09DF-4626-8F15-FF47B28647B6}"/>
    <hyperlink ref="B4" r:id="rId2" display="https://www.airbnb.com.au/rooms/1117726636964082191?adults=6&amp;search_mode=regular_search&amp;check_in=2024-07-29&amp;check_out=2024-08-09&amp;source_impression_id=p3_1719879105_P3cAwSCYvX4fnEqL&amp;previous_page_section_name=1000&amp;federated_search_id=7242c6bf-6175-4182-a1dd-baae90128077" xr:uid="{37CD3820-F256-4502-B683-E7BDD1CDAA8B}"/>
    <hyperlink ref="B5" r:id="rId3" display="https://www.airbnb.com.au/rooms/1117726636964082191?adults=6&amp;search_mode=regular_search&amp;check_in=2024-07-29&amp;check_out=2024-08-09&amp;source_impression_id=p3_1719879105_P3cAwSCYvX4fnEqL&amp;previous_page_section_name=1000&amp;federated_search_id=7242c6bf-6175-4182-a1dd-baae90128077" xr:uid="{BE0ECB06-2C18-407C-9300-117BA2622A83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c64a5f-fb56-4a0c-a643-f2833bddd3ff">
      <Terms xmlns="http://schemas.microsoft.com/office/infopath/2007/PartnerControls"/>
    </lcf76f155ced4ddcb4097134ff3c332f>
    <TaxCatchAll xmlns="5cfd6aeb-5d6e-4098-bc9c-aa0e8037f05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3779AE491E98D43AB01ED901AECDEDB" ma:contentTypeVersion="18" ma:contentTypeDescription="Create a new document." ma:contentTypeScope="" ma:versionID="14370bc0e5fad9dddb7a3b63fdc91de3">
  <xsd:schema xmlns:xsd="http://www.w3.org/2001/XMLSchema" xmlns:xs="http://www.w3.org/2001/XMLSchema" xmlns:p="http://schemas.microsoft.com/office/2006/metadata/properties" xmlns:ns2="88c64a5f-fb56-4a0c-a643-f2833bddd3ff" xmlns:ns3="5cfd6aeb-5d6e-4098-bc9c-aa0e8037f056" targetNamespace="http://schemas.microsoft.com/office/2006/metadata/properties" ma:root="true" ma:fieldsID="d4d1681cc497132d3eb470c10e64c515" ns2:_="" ns3:_="">
    <xsd:import namespace="88c64a5f-fb56-4a0c-a643-f2833bddd3ff"/>
    <xsd:import namespace="5cfd6aeb-5d6e-4098-bc9c-aa0e8037f05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c64a5f-fb56-4a0c-a643-f2833bddd3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f74b2f6-273d-45c8-916f-86755d38696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fd6aeb-5d6e-4098-bc9c-aa0e8037f05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886620a-5907-4fb6-8ba7-308059633cb5}" ma:internalName="TaxCatchAll" ma:showField="CatchAllData" ma:web="5cfd6aeb-5d6e-4098-bc9c-aa0e8037f05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E55AC9C-7AD2-4196-B41A-3590BE99A35E}">
  <ds:schemaRefs>
    <ds:schemaRef ds:uri="http://purl.org/dc/elements/1.1/"/>
    <ds:schemaRef ds:uri="5cfd6aeb-5d6e-4098-bc9c-aa0e8037f056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88c64a5f-fb56-4a0c-a643-f2833bddd3ff"/>
  </ds:schemaRefs>
</ds:datastoreItem>
</file>

<file path=customXml/itemProps2.xml><?xml version="1.0" encoding="utf-8"?>
<ds:datastoreItem xmlns:ds="http://schemas.openxmlformats.org/officeDocument/2006/customXml" ds:itemID="{FFEBFBD1-DAE9-41E8-B185-793E23525A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c64a5f-fb56-4a0c-a643-f2833bddd3ff"/>
    <ds:schemaRef ds:uri="5cfd6aeb-5d6e-4098-bc9c-aa0e8037f05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D8559B-6A8B-48BB-B275-1739386C2DD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FF&amp;E</vt:lpstr>
      <vt:lpstr>SUBCONTRACTOR</vt:lpstr>
      <vt:lpstr>HIRE SCHEDULE</vt:lpstr>
      <vt:lpstr>CARPET T.O.</vt:lpstr>
      <vt:lpstr>S.BACK T.O.</vt:lpstr>
      <vt:lpstr>RnM.1</vt:lpstr>
      <vt:lpstr>RnM.2</vt:lpstr>
      <vt:lpstr>Sheet2</vt:lpstr>
      <vt:lpstr>Accomodation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Izaac Maroney</dc:creator>
  <cp:keywords/>
  <dc:description/>
  <cp:lastModifiedBy>Sorrel Atkinson</cp:lastModifiedBy>
  <cp:revision/>
  <cp:lastPrinted>2024-07-22T01:07:51Z</cp:lastPrinted>
  <dcterms:created xsi:type="dcterms:W3CDTF">2023-10-24T21:29:43Z</dcterms:created>
  <dcterms:modified xsi:type="dcterms:W3CDTF">2024-08-22T23:41:15Z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0x010100A3779AE491E98D43AB01ED901AECDEDB</vt:lpwstr>
  </property>
</Properties>
</file>