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J:\22066 - Rockpool Pelican Waters\11. HSEQ\Ric Cert 4\Identify and produce estimated costs for building and construction projects\"/>
    </mc:Choice>
  </mc:AlternateContent>
  <xr:revisionPtr revIDLastSave="0" documentId="8_{71A3C156-9E7F-4B03-993F-1CF4039FB11F}" xr6:coauthVersionLast="47" xr6:coauthVersionMax="47" xr10:uidLastSave="{00000000-0000-0000-0000-000000000000}"/>
  <bookViews>
    <workbookView xWindow="3915" yWindow="1560" windowWidth="18900" windowHeight="10995" xr2:uid="{00000000-000D-0000-FFFF-FFFF00000000}"/>
  </bookViews>
  <sheets>
    <sheet name="ProjectBudg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J15" i="1" s="1"/>
  <c r="J63" i="1"/>
  <c r="J54" i="1"/>
  <c r="J12" i="1"/>
  <c r="J13" i="1"/>
  <c r="J16" i="1"/>
  <c r="J17" i="1"/>
  <c r="J22" i="1"/>
  <c r="J25" i="1"/>
  <c r="J30" i="1"/>
  <c r="J38" i="1"/>
  <c r="J41" i="1"/>
  <c r="J46" i="1"/>
  <c r="J49" i="1"/>
  <c r="J55" i="1"/>
  <c r="J58" i="1"/>
  <c r="J64" i="1"/>
  <c r="G65" i="1"/>
  <c r="J65" i="1" s="1"/>
  <c r="G12" i="1"/>
  <c r="G67" i="1" s="1"/>
  <c r="G13" i="1"/>
  <c r="G14" i="1"/>
  <c r="J14" i="1" s="1"/>
  <c r="G15" i="1"/>
  <c r="G16" i="1"/>
  <c r="G17" i="1"/>
  <c r="G18" i="1"/>
  <c r="J18" i="1" s="1"/>
  <c r="G19" i="1"/>
  <c r="J19" i="1" s="1"/>
  <c r="G20" i="1"/>
  <c r="J20" i="1" s="1"/>
  <c r="G21" i="1"/>
  <c r="J21" i="1" s="1"/>
  <c r="G22" i="1"/>
  <c r="G23" i="1"/>
  <c r="J23" i="1" s="1"/>
  <c r="G24" i="1"/>
  <c r="J24" i="1" s="1"/>
  <c r="G25" i="1"/>
  <c r="G26" i="1"/>
  <c r="J26" i="1" s="1"/>
  <c r="G27" i="1"/>
  <c r="J27" i="1" s="1"/>
  <c r="G28" i="1"/>
  <c r="J28" i="1" s="1"/>
  <c r="G29" i="1"/>
  <c r="J29" i="1" s="1"/>
  <c r="G30" i="1"/>
  <c r="G31" i="1"/>
  <c r="J31" i="1" s="1"/>
  <c r="G32" i="1"/>
  <c r="J32" i="1" s="1"/>
  <c r="G33" i="1"/>
  <c r="G34" i="1"/>
  <c r="J34" i="1" s="1"/>
  <c r="G35" i="1"/>
  <c r="J35" i="1" s="1"/>
  <c r="G36" i="1"/>
  <c r="J36" i="1" s="1"/>
  <c r="G37" i="1"/>
  <c r="J37" i="1" s="1"/>
  <c r="G38" i="1"/>
  <c r="G39" i="1"/>
  <c r="J39" i="1" s="1"/>
  <c r="G40" i="1"/>
  <c r="J40" i="1" s="1"/>
  <c r="G41" i="1"/>
  <c r="G42" i="1"/>
  <c r="J42" i="1" s="1"/>
  <c r="G43" i="1"/>
  <c r="J43" i="1" s="1"/>
  <c r="G44" i="1"/>
  <c r="J44" i="1" s="1"/>
  <c r="G45" i="1"/>
  <c r="J45" i="1" s="1"/>
  <c r="G46" i="1"/>
  <c r="G47" i="1"/>
  <c r="J47" i="1" s="1"/>
  <c r="G48" i="1"/>
  <c r="J48" i="1" s="1"/>
  <c r="G49" i="1"/>
  <c r="G50" i="1"/>
  <c r="J50" i="1" s="1"/>
  <c r="G51" i="1"/>
  <c r="J51" i="1" s="1"/>
  <c r="G52" i="1"/>
  <c r="J52" i="1" s="1"/>
  <c r="G53" i="1"/>
  <c r="J53" i="1" s="1"/>
  <c r="G55" i="1"/>
  <c r="G56" i="1"/>
  <c r="J56" i="1" s="1"/>
  <c r="G57" i="1"/>
  <c r="J57" i="1" s="1"/>
  <c r="G58" i="1"/>
  <c r="G59" i="1"/>
  <c r="J59" i="1" s="1"/>
  <c r="G60" i="1"/>
  <c r="J60" i="1" s="1"/>
  <c r="G61" i="1"/>
  <c r="J61" i="1" s="1"/>
  <c r="G62" i="1"/>
  <c r="J62" i="1" s="1"/>
  <c r="G64" i="1"/>
  <c r="G11" i="1"/>
  <c r="J11" i="1" s="1"/>
  <c r="H33" i="1" l="1"/>
  <c r="J33" i="1" s="1"/>
  <c r="H67" i="1" l="1"/>
  <c r="J66" i="1"/>
  <c r="J67" i="1" s="1"/>
  <c r="J69" i="1" s="1"/>
  <c r="J68" i="1"/>
  <c r="E67" i="1"/>
  <c r="E69" i="1" s="1"/>
  <c r="B11" i="1" l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J70" i="1"/>
  <c r="E70" i="1" l="1"/>
</calcChain>
</file>

<file path=xl/sharedStrings.xml><?xml version="1.0" encoding="utf-8"?>
<sst xmlns="http://schemas.openxmlformats.org/spreadsheetml/2006/main" count="146" uniqueCount="134">
  <si>
    <t>Item</t>
  </si>
  <si>
    <t>Trade</t>
  </si>
  <si>
    <t>GM / CM Signature required before letting this trade?  Y/N</t>
  </si>
  <si>
    <t>GM / CM Signature:</t>
  </si>
  <si>
    <t>PROJECT BUDGET</t>
  </si>
  <si>
    <t>Estimator Budget Proposal</t>
  </si>
  <si>
    <t>Estimator Comments</t>
  </si>
  <si>
    <t>PM Signature:</t>
  </si>
  <si>
    <r>
      <rPr>
        <b/>
        <sz val="10"/>
        <rFont val="Arial"/>
        <family val="2"/>
      </rPr>
      <t>NOTE:</t>
    </r>
    <r>
      <rPr>
        <sz val="10"/>
        <rFont val="Arial"/>
        <family val="2"/>
      </rPr>
      <t xml:space="preserve"> PM to distribute the budget changes where the "Project Budget" differs from the "Estimator Budget Proposal"</t>
    </r>
  </si>
  <si>
    <t>Margin on Turnover:</t>
  </si>
  <si>
    <r>
      <t xml:space="preserve">Budget Proposal from Estimator </t>
    </r>
    <r>
      <rPr>
        <b/>
        <u/>
        <sz val="10"/>
        <rFont val="Arial"/>
        <family val="2"/>
      </rPr>
      <t>and</t>
    </r>
    <r>
      <rPr>
        <b/>
        <sz val="10"/>
        <rFont val="Arial"/>
        <family val="2"/>
      </rPr>
      <t xml:space="preserve"> GM/CM Budget Margin Call</t>
    </r>
  </si>
  <si>
    <r>
      <rPr>
        <b/>
        <sz val="14"/>
        <rFont val="Arial"/>
        <family val="2"/>
      </rPr>
      <t>Project Budget</t>
    </r>
    <r>
      <rPr>
        <sz val="14"/>
        <rFont val="Arial"/>
        <family val="2"/>
      </rPr>
      <t xml:space="preserve"> (set by GM/CM)</t>
    </r>
  </si>
  <si>
    <t>Project Name:</t>
  </si>
  <si>
    <t>Project No:</t>
  </si>
  <si>
    <t>Estimator Signature:</t>
  </si>
  <si>
    <t xml:space="preserve">PM Target Adjustments </t>
  </si>
  <si>
    <t xml:space="preserve">Jobpac Budgets </t>
  </si>
  <si>
    <t>Subtotal Cost</t>
  </si>
  <si>
    <t>Buyout and Cost Risks</t>
  </si>
  <si>
    <t>Revised Budgets</t>
  </si>
  <si>
    <t xml:space="preserve">Selected Trade </t>
  </si>
  <si>
    <t>McNab</t>
  </si>
  <si>
    <t>Budget</t>
  </si>
  <si>
    <t xml:space="preserve">Rockpool Pelican Waters </t>
  </si>
  <si>
    <t>2 - BULK EARTHWORKS</t>
  </si>
  <si>
    <t xml:space="preserve">Daniels </t>
  </si>
  <si>
    <t>3 - PILING</t>
  </si>
  <si>
    <t xml:space="preserve">Australasian Pilng  </t>
  </si>
  <si>
    <t>4 - TERMITE TREATMENT</t>
  </si>
  <si>
    <t xml:space="preserve">Termiprotect </t>
  </si>
  <si>
    <t>5 - DETAILED EXCAVATION</t>
  </si>
  <si>
    <t>6 - CONCRETE SUPPLY</t>
  </si>
  <si>
    <t xml:space="preserve">Cordwells </t>
  </si>
  <si>
    <t>7 - CONCRETE LABOUR</t>
  </si>
  <si>
    <t xml:space="preserve">TMD </t>
  </si>
  <si>
    <t>8 - CONCRETE PUMPING</t>
  </si>
  <si>
    <t>9 - CONCRETE TESTING &amp; SUNDRIES</t>
  </si>
  <si>
    <t>10 - REINFORCEMENT SUPPLY</t>
  </si>
  <si>
    <t>11 - REINFORCEMENT PLACING</t>
  </si>
  <si>
    <t xml:space="preserve">Hulk Steelies </t>
  </si>
  <si>
    <t>12 - POST TENSIONING</t>
  </si>
  <si>
    <t>13 - FORMWORK</t>
  </si>
  <si>
    <t xml:space="preserve">Formwork Services </t>
  </si>
  <si>
    <t>14 - PRECAST CONCRETE</t>
  </si>
  <si>
    <t>15 - MASONRY - BLOCKWORK</t>
  </si>
  <si>
    <t xml:space="preserve">MG Brick and Blocklaying </t>
  </si>
  <si>
    <t>16 - MASONRY - BRICK</t>
  </si>
  <si>
    <t>17 - WATERPROOFING &amp; TANKING</t>
  </si>
  <si>
    <t xml:space="preserve">M&amp;M Waterproofing </t>
  </si>
  <si>
    <t>18 - STRUCTURAL STEEL</t>
  </si>
  <si>
    <t xml:space="preserve">Bridge Fab </t>
  </si>
  <si>
    <t>19 - ROOFING</t>
  </si>
  <si>
    <t xml:space="preserve">Havendeen </t>
  </si>
  <si>
    <t>20 - ROOF ACCESS &amp; SAFETY</t>
  </si>
  <si>
    <t xml:space="preserve">Soteria </t>
  </si>
  <si>
    <t>21 - ALUMINIUM WINDOWS &amp; DOORS</t>
  </si>
  <si>
    <t xml:space="preserve">Hitec - Sunenergy Spec </t>
  </si>
  <si>
    <t xml:space="preserve">22 - BALUSTRADES </t>
  </si>
  <si>
    <t xml:space="preserve">23 - TIMBER WINDOWS &amp; DOORS </t>
  </si>
  <si>
    <t>24 - METALWORK</t>
  </si>
  <si>
    <t xml:space="preserve">Custom metal Solution </t>
  </si>
  <si>
    <t>25 - SCREENS, AWNINGS &amp; FAÇADE ELEMENTS</t>
  </si>
  <si>
    <t>26 - CLADDING</t>
  </si>
  <si>
    <t xml:space="preserve">Best tiling  </t>
  </si>
  <si>
    <t>27 - ROLLER DOORS</t>
  </si>
  <si>
    <t xml:space="preserve">Noosa Garage Doors </t>
  </si>
  <si>
    <t>28 - OPERABLE WALLS</t>
  </si>
  <si>
    <t xml:space="preserve">29 - TRUSSES </t>
  </si>
  <si>
    <t xml:space="preserve">Custom Steel Frames </t>
  </si>
  <si>
    <t>30 - TIMBER DOORS &amp; FRAMES</t>
  </si>
  <si>
    <t xml:space="preserve">Ricks Doors </t>
  </si>
  <si>
    <t>31 - DOOR &amp; SUNDRY HARDWARE</t>
  </si>
  <si>
    <t xml:space="preserve">Able  </t>
  </si>
  <si>
    <t>32 - CEILINGS &amp; PARTITIONS</t>
  </si>
  <si>
    <t xml:space="preserve">Apex </t>
  </si>
  <si>
    <t xml:space="preserve">33 - CARPENTRY - MISCELLANEOUS </t>
  </si>
  <si>
    <t>34 - TOILET PARTITIONS</t>
  </si>
  <si>
    <t xml:space="preserve">JD Macdonald </t>
  </si>
  <si>
    <t>35 - TILING SUPPLY</t>
  </si>
  <si>
    <t xml:space="preserve">National Tiles </t>
  </si>
  <si>
    <t>36 - TILING INSTALL</t>
  </si>
  <si>
    <t xml:space="preserve">GT Tiling </t>
  </si>
  <si>
    <t>37 - FLOOR COVERINGS</t>
  </si>
  <si>
    <t xml:space="preserve">Floor Smart </t>
  </si>
  <si>
    <t>38 - JOINERY &amp; BENCHTOPS</t>
  </si>
  <si>
    <t xml:space="preserve">Corona Cabinets </t>
  </si>
  <si>
    <t>39 - COMMERCIAL KITCHEN, SERVERY &amp; EQUIPMENT</t>
  </si>
  <si>
    <t xml:space="preserve">Lamberts </t>
  </si>
  <si>
    <t>40 - COMMERCIAL LAUNDRY &amp; EQUIPMENT</t>
  </si>
  <si>
    <t xml:space="preserve">Connoisseur </t>
  </si>
  <si>
    <t>41 - APPLIANCES</t>
  </si>
  <si>
    <t>42 - HYDRAULIC SERVICES</t>
  </si>
  <si>
    <t xml:space="preserve">Peak  </t>
  </si>
  <si>
    <t>43 - SANITARY HARDWARE/HYDRAULIC FFE</t>
  </si>
  <si>
    <t xml:space="preserve">Reece - Carsledine Approved Savings  </t>
  </si>
  <si>
    <t>44 - ELECTRICAL SERVICES</t>
  </si>
  <si>
    <t xml:space="preserve">Monteur  </t>
  </si>
  <si>
    <t>45 - NURSE CALL (Provisonal Sum)</t>
  </si>
  <si>
    <t>46 - MECHANICAL SERVICES</t>
  </si>
  <si>
    <t xml:space="preserve">Applied Air Services </t>
  </si>
  <si>
    <t>47 - FIRE SERVICES</t>
  </si>
  <si>
    <t xml:space="preserve">Progress Fire </t>
  </si>
  <si>
    <t>48 - LIFT SERVICES</t>
  </si>
  <si>
    <t xml:space="preserve">Kleemann </t>
  </si>
  <si>
    <t>49 - LANDSCAPING</t>
  </si>
  <si>
    <t xml:space="preserve">Penfolds </t>
  </si>
  <si>
    <t>50 - RUBBISH/LAUNDRY CHUTE SYSTEM</t>
  </si>
  <si>
    <t xml:space="preserve">JD Macdonald  </t>
  </si>
  <si>
    <t>51 - PAINTING</t>
  </si>
  <si>
    <t xml:space="preserve">BBC </t>
  </si>
  <si>
    <t>52 - RENDER</t>
  </si>
  <si>
    <t xml:space="preserve">Imperial Coatings </t>
  </si>
  <si>
    <t>53 - SIGNAGE</t>
  </si>
  <si>
    <t xml:space="preserve">54 - ROADS </t>
  </si>
  <si>
    <t>55 - DESIGN FEES</t>
  </si>
  <si>
    <t>56 - PROVISIONAL SUMS</t>
  </si>
  <si>
    <t xml:space="preserve">Included in PS SUMS </t>
  </si>
  <si>
    <t xml:space="preserve">Included in Concrete Trades </t>
  </si>
  <si>
    <t>Possible Additional cost for increase in Steel Reo Cost</t>
  </si>
  <si>
    <t xml:space="preserve">PC Rate of $1960/t to be included in the contract </t>
  </si>
  <si>
    <t>Total Revenue (GMP Revenue)</t>
  </si>
  <si>
    <t xml:space="preserve">Preliminaries </t>
  </si>
  <si>
    <t xml:space="preserve">$45,000 BG offer with only $22,500k value to be realised on 1x 2.5% BG </t>
  </si>
  <si>
    <t xml:space="preserve">Opportunity for Scozia or Onestop Joinery </t>
  </si>
  <si>
    <t>Hi-tec Glazing pricing adopted prior to their insolvency</t>
  </si>
  <si>
    <t>Margin on Revenue ($)</t>
  </si>
  <si>
    <t>Margin on Revenue (%)</t>
  </si>
  <si>
    <t>Opportunity for Scozia</t>
  </si>
  <si>
    <t xml:space="preserve">QS Issue </t>
  </si>
  <si>
    <t xml:space="preserve">Difference 5.08 Budget to QS Issue </t>
  </si>
  <si>
    <t xml:space="preserve">Advised $5 per M3 for fuel Surcharge in April  </t>
  </si>
  <si>
    <t>Removal of building certifier scope from design fees</t>
  </si>
  <si>
    <t xml:space="preserve">5%-10% increase in Aluminium advised during March. Based on market advice of aluminum material uplift. No specific advice received from subcontractors. </t>
  </si>
  <si>
    <t xml:space="preserve">Possible Additional cost for increase in Steel Reo Cost &amp; concrete Supply; Oppertunity for Reo inclusion in PS Sum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</si>
</sst>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#,##0;\-&quot;$&quot;#,##0"/>
    <numFmt numFmtId="44" formatCode="_-&quot;$&quot;* #,##0.00_-;\-&quot;$&quot;* #,##0.00_-;_-&quot;$&quot;* &quot;-&quot;??_-;_-@_-"/>
    <numFmt numFmtId="164" formatCode="[$$-C09]#,##0.00;[Red]\-[$$-C09]#,##0.00"/>
  </numFmts>
  <fonts count="10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1"/>
      <color rgb="FF9C000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7CE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9" fillId="6" borderId="0" applyNumberFormat="0" applyBorder="0" applyAlignment="0" applyProtection="0"/>
  </cellStyleXfs>
  <cellXfs count="128">
    <xf numFmtId="0" fontId="0" fillId="0" borderId="0" xfId="0"/>
    <xf numFmtId="0" fontId="0" fillId="0" borderId="0" xfId="0" applyProtection="1">
      <protection locked="0"/>
    </xf>
    <xf numFmtId="5" fontId="0" fillId="0" borderId="0" xfId="0" applyNumberForma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2" xfId="0" applyBorder="1" applyAlignment="1" applyProtection="1">
      <alignment horizontal="left" vertical="top"/>
      <protection locked="0"/>
    </xf>
    <xf numFmtId="0" fontId="0" fillId="0" borderId="0" xfId="0" applyAlignment="1" applyProtection="1">
      <alignment vertical="top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0" xfId="0" applyAlignment="1" applyProtection="1">
      <alignment wrapText="1"/>
      <protection locked="0"/>
    </xf>
    <xf numFmtId="0" fontId="0" fillId="0" borderId="1" xfId="0" applyBorder="1"/>
    <xf numFmtId="5" fontId="0" fillId="0" borderId="0" xfId="0" applyNumberFormat="1"/>
    <xf numFmtId="0" fontId="0" fillId="0" borderId="0" xfId="0" applyAlignment="1">
      <alignment wrapText="1"/>
    </xf>
    <xf numFmtId="0" fontId="3" fillId="0" borderId="28" xfId="0" applyFont="1" applyBorder="1" applyAlignment="1">
      <alignment horizontal="right" vertical="center"/>
    </xf>
    <xf numFmtId="5" fontId="0" fillId="0" borderId="29" xfId="0" applyNumberFormat="1" applyBorder="1"/>
    <xf numFmtId="0" fontId="0" fillId="0" borderId="30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wrapText="1"/>
    </xf>
    <xf numFmtId="5" fontId="3" fillId="0" borderId="0" xfId="0" applyNumberFormat="1" applyFont="1" applyAlignment="1">
      <alignment horizontal="right"/>
    </xf>
    <xf numFmtId="0" fontId="3" fillId="0" borderId="0" xfId="0" applyFont="1"/>
    <xf numFmtId="0" fontId="0" fillId="0" borderId="7" xfId="0" applyBorder="1"/>
    <xf numFmtId="0" fontId="7" fillId="0" borderId="0" xfId="0" applyFont="1" applyAlignment="1" applyProtection="1">
      <alignment horizontal="left" vertical="center"/>
      <protection locked="0"/>
    </xf>
    <xf numFmtId="14" fontId="0" fillId="0" borderId="8" xfId="0" applyNumberFormat="1" applyBorder="1" applyAlignment="1">
      <alignment vertical="center"/>
    </xf>
    <xf numFmtId="0" fontId="3" fillId="0" borderId="9" xfId="0" applyFont="1" applyBorder="1" applyAlignment="1">
      <alignment horizontal="right" vertical="center"/>
    </xf>
    <xf numFmtId="0" fontId="0" fillId="0" borderId="12" xfId="0" applyBorder="1"/>
    <xf numFmtId="5" fontId="0" fillId="0" borderId="12" xfId="0" applyNumberFormat="1" applyBorder="1"/>
    <xf numFmtId="0" fontId="0" fillId="0" borderId="12" xfId="0" applyBorder="1" applyAlignment="1">
      <alignment wrapText="1"/>
    </xf>
    <xf numFmtId="0" fontId="0" fillId="0" borderId="13" xfId="0" applyBorder="1"/>
    <xf numFmtId="0" fontId="0" fillId="0" borderId="10" xfId="0" applyBorder="1"/>
    <xf numFmtId="0" fontId="2" fillId="0" borderId="0" xfId="0" applyFont="1" applyAlignment="1">
      <alignment horizontal="center" textRotation="90" wrapText="1"/>
    </xf>
    <xf numFmtId="0" fontId="0" fillId="0" borderId="0" xfId="0" applyAlignment="1">
      <alignment horizontal="center" textRotation="90" wrapText="1"/>
    </xf>
    <xf numFmtId="0" fontId="0" fillId="0" borderId="10" xfId="0" applyBorder="1" applyAlignment="1">
      <alignment wrapText="1"/>
    </xf>
    <xf numFmtId="0" fontId="0" fillId="2" borderId="14" xfId="0" applyFill="1" applyBorder="1" applyAlignment="1">
      <alignment horizontal="left" vertical="center" wrapText="1"/>
    </xf>
    <xf numFmtId="0" fontId="0" fillId="2" borderId="15" xfId="0" applyFill="1" applyBorder="1" applyAlignment="1">
      <alignment horizontal="left" vertical="center" wrapText="1"/>
    </xf>
    <xf numFmtId="0" fontId="0" fillId="2" borderId="16" xfId="0" applyFill="1" applyBorder="1" applyAlignment="1">
      <alignment horizontal="left" vertical="center" wrapText="1"/>
    </xf>
    <xf numFmtId="0" fontId="7" fillId="3" borderId="17" xfId="0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4" borderId="15" xfId="0" applyFill="1" applyBorder="1" applyAlignment="1">
      <alignment horizontal="left" vertical="center" wrapText="1"/>
    </xf>
    <xf numFmtId="0" fontId="0" fillId="0" borderId="17" xfId="0" applyBorder="1" applyAlignment="1">
      <alignment wrapText="1"/>
    </xf>
    <xf numFmtId="5" fontId="3" fillId="0" borderId="10" xfId="0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2" fillId="0" borderId="3" xfId="0" applyFont="1" applyBorder="1" applyAlignment="1" applyProtection="1">
      <alignment vertical="top" wrapText="1"/>
      <protection locked="0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0" borderId="29" xfId="0" applyFont="1" applyBorder="1" applyAlignment="1">
      <alignment horizontal="right" vertical="center"/>
    </xf>
    <xf numFmtId="0" fontId="1" fillId="3" borderId="19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/>
    </xf>
    <xf numFmtId="5" fontId="2" fillId="0" borderId="11" xfId="0" applyNumberFormat="1" applyFont="1" applyBorder="1" applyAlignment="1" applyProtection="1">
      <alignment vertical="center"/>
      <protection locked="0"/>
    </xf>
    <xf numFmtId="5" fontId="2" fillId="0" borderId="10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top" wrapText="1"/>
      <protection locked="0"/>
    </xf>
    <xf numFmtId="44" fontId="0" fillId="0" borderId="2" xfId="2" applyFont="1" applyBorder="1" applyAlignment="1" applyProtection="1">
      <alignment vertical="top" wrapText="1"/>
      <protection locked="0"/>
    </xf>
    <xf numFmtId="44" fontId="0" fillId="0" borderId="2" xfId="2" applyFont="1" applyBorder="1" applyAlignment="1" applyProtection="1">
      <alignment vertical="top"/>
      <protection locked="0"/>
    </xf>
    <xf numFmtId="0" fontId="4" fillId="2" borderId="15" xfId="0" applyFont="1" applyFill="1" applyBorder="1" applyAlignment="1">
      <alignment horizontal="left" vertical="center"/>
    </xf>
    <xf numFmtId="0" fontId="6" fillId="3" borderId="10" xfId="0" applyFont="1" applyFill="1" applyBorder="1" applyAlignment="1" applyProtection="1">
      <alignment horizontal="left" vertical="center"/>
      <protection locked="0"/>
    </xf>
    <xf numFmtId="0" fontId="1" fillId="3" borderId="18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1" fillId="3" borderId="20" xfId="0" applyFont="1" applyFill="1" applyBorder="1" applyAlignment="1">
      <alignment vertical="center"/>
    </xf>
    <xf numFmtId="0" fontId="1" fillId="3" borderId="21" xfId="0" applyFont="1" applyFill="1" applyBorder="1" applyAlignment="1">
      <alignment vertical="center"/>
    </xf>
    <xf numFmtId="164" fontId="0" fillId="0" borderId="0" xfId="0" applyNumberFormat="1" applyAlignment="1" applyProtection="1">
      <alignment wrapText="1"/>
      <protection locked="0"/>
    </xf>
    <xf numFmtId="0" fontId="1" fillId="0" borderId="34" xfId="0" applyFont="1" applyBorder="1"/>
    <xf numFmtId="4" fontId="0" fillId="0" borderId="2" xfId="0" applyNumberFormat="1" applyBorder="1" applyAlignment="1" applyProtection="1">
      <alignment vertical="top" wrapText="1"/>
      <protection locked="0"/>
    </xf>
    <xf numFmtId="0" fontId="2" fillId="0" borderId="17" xfId="0" applyFont="1" applyBorder="1" applyAlignment="1" applyProtection="1">
      <alignment wrapText="1"/>
      <protection locked="0"/>
    </xf>
    <xf numFmtId="44" fontId="0" fillId="0" borderId="0" xfId="2" applyFont="1" applyAlignment="1" applyProtection="1"/>
    <xf numFmtId="44" fontId="0" fillId="0" borderId="0" xfId="2" applyFont="1" applyBorder="1" applyAlignment="1" applyProtection="1"/>
    <xf numFmtId="44" fontId="6" fillId="3" borderId="10" xfId="2" applyFont="1" applyFill="1" applyBorder="1" applyAlignment="1" applyProtection="1">
      <alignment horizontal="left" vertical="center"/>
      <protection locked="0"/>
    </xf>
    <xf numFmtId="44" fontId="1" fillId="3" borderId="32" xfId="2" quotePrefix="1" applyFont="1" applyFill="1" applyBorder="1" applyAlignment="1" applyProtection="1">
      <alignment horizontal="center" vertical="center" wrapText="1"/>
    </xf>
    <xf numFmtId="44" fontId="1" fillId="3" borderId="33" xfId="2" quotePrefix="1" applyFont="1" applyFill="1" applyBorder="1" applyAlignment="1" applyProtection="1">
      <alignment vertical="center" wrapText="1"/>
    </xf>
    <xf numFmtId="44" fontId="3" fillId="0" borderId="0" xfId="2" applyFont="1" applyBorder="1" applyAlignment="1" applyProtection="1">
      <alignment horizontal="right" wrapText="1"/>
    </xf>
    <xf numFmtId="44" fontId="4" fillId="2" borderId="15" xfId="2" applyFont="1" applyFill="1" applyBorder="1" applyAlignment="1" applyProtection="1">
      <alignment horizontal="left" vertical="center"/>
    </xf>
    <xf numFmtId="44" fontId="0" fillId="0" borderId="29" xfId="2" applyFont="1" applyBorder="1" applyAlignment="1" applyProtection="1"/>
    <xf numFmtId="44" fontId="3" fillId="0" borderId="0" xfId="2" applyFont="1" applyBorder="1" applyAlignment="1" applyProtection="1">
      <alignment horizontal="right"/>
    </xf>
    <xf numFmtId="44" fontId="0" fillId="0" borderId="0" xfId="2" applyFont="1" applyBorder="1" applyAlignment="1" applyProtection="1">
      <alignment horizontal="left"/>
    </xf>
    <xf numFmtId="44" fontId="0" fillId="0" borderId="12" xfId="2" applyFont="1" applyBorder="1" applyAlignment="1" applyProtection="1"/>
    <xf numFmtId="44" fontId="0" fillId="0" borderId="0" xfId="2" applyFont="1" applyAlignment="1" applyProtection="1">
      <protection locked="0"/>
    </xf>
    <xf numFmtId="1" fontId="2" fillId="0" borderId="27" xfId="2" applyNumberFormat="1" applyFont="1" applyFill="1" applyBorder="1" applyAlignment="1" applyProtection="1">
      <alignment wrapText="1"/>
      <protection locked="0"/>
    </xf>
    <xf numFmtId="0" fontId="2" fillId="0" borderId="2" xfId="0" applyFont="1" applyBorder="1" applyAlignment="1" applyProtection="1">
      <alignment horizontal="left" vertical="top"/>
      <protection locked="0"/>
    </xf>
    <xf numFmtId="0" fontId="2" fillId="0" borderId="34" xfId="0" applyFont="1" applyBorder="1"/>
    <xf numFmtId="164" fontId="2" fillId="5" borderId="34" xfId="0" applyNumberFormat="1" applyFont="1" applyFill="1" applyBorder="1"/>
    <xf numFmtId="44" fontId="2" fillId="0" borderId="34" xfId="2" applyFont="1" applyBorder="1" applyAlignment="1" applyProtection="1">
      <alignment horizontal="right"/>
    </xf>
    <xf numFmtId="44" fontId="2" fillId="0" borderId="34" xfId="2" applyFont="1" applyFill="1" applyBorder="1" applyAlignment="1" applyProtection="1">
      <alignment horizontal="right"/>
    </xf>
    <xf numFmtId="44" fontId="2" fillId="0" borderId="34" xfId="2" applyFont="1" applyBorder="1" applyAlignment="1" applyProtection="1"/>
    <xf numFmtId="10" fontId="2" fillId="0" borderId="34" xfId="1" applyNumberFormat="1" applyFont="1" applyFill="1" applyBorder="1" applyAlignment="1" applyProtection="1">
      <alignment horizontal="right"/>
    </xf>
    <xf numFmtId="0" fontId="0" fillId="0" borderId="31" xfId="0" applyBorder="1" applyProtection="1">
      <protection locked="0"/>
    </xf>
    <xf numFmtId="0" fontId="0" fillId="0" borderId="31" xfId="0" applyBorder="1"/>
    <xf numFmtId="0" fontId="0" fillId="0" borderId="35" xfId="0" applyBorder="1"/>
    <xf numFmtId="0" fontId="6" fillId="2" borderId="15" xfId="0" applyFont="1" applyFill="1" applyBorder="1" applyAlignment="1">
      <alignment horizontal="left" vertical="center"/>
    </xf>
    <xf numFmtId="0" fontId="1" fillId="3" borderId="32" xfId="0" applyFont="1" applyFill="1" applyBorder="1" applyAlignment="1">
      <alignment horizontal="center" vertical="center" wrapText="1"/>
    </xf>
    <xf numFmtId="0" fontId="1" fillId="3" borderId="33" xfId="0" applyFont="1" applyFill="1" applyBorder="1" applyAlignment="1">
      <alignment horizontal="center" vertical="center"/>
    </xf>
    <xf numFmtId="5" fontId="1" fillId="3" borderId="36" xfId="0" quotePrefix="1" applyNumberFormat="1" applyFont="1" applyFill="1" applyBorder="1" applyAlignment="1">
      <alignment horizontal="center" vertical="center" wrapText="1"/>
    </xf>
    <xf numFmtId="5" fontId="1" fillId="3" borderId="4" xfId="0" quotePrefix="1" applyNumberFormat="1" applyFont="1" applyFill="1" applyBorder="1" applyAlignment="1">
      <alignment vertical="center" wrapText="1"/>
    </xf>
    <xf numFmtId="0" fontId="0" fillId="0" borderId="2" xfId="0" applyBorder="1" applyAlignment="1" applyProtection="1">
      <alignment wrapText="1"/>
      <protection locked="0"/>
    </xf>
    <xf numFmtId="164" fontId="0" fillId="0" borderId="37" xfId="0" applyNumberFormat="1" applyBorder="1" applyAlignment="1" applyProtection="1">
      <alignment wrapText="1"/>
      <protection locked="0"/>
    </xf>
    <xf numFmtId="0" fontId="0" fillId="0" borderId="38" xfId="0" applyBorder="1" applyProtection="1">
      <protection locked="0"/>
    </xf>
    <xf numFmtId="0" fontId="2" fillId="0" borderId="24" xfId="0" applyFont="1" applyBorder="1"/>
    <xf numFmtId="0" fontId="1" fillId="0" borderId="24" xfId="0" applyFont="1" applyBorder="1"/>
    <xf numFmtId="44" fontId="2" fillId="0" borderId="24" xfId="0" applyNumberFormat="1" applyFont="1" applyBorder="1"/>
    <xf numFmtId="164" fontId="2" fillId="0" borderId="24" xfId="0" applyNumberFormat="1" applyFont="1" applyBorder="1"/>
    <xf numFmtId="164" fontId="2" fillId="5" borderId="24" xfId="0" applyNumberFormat="1" applyFont="1" applyFill="1" applyBorder="1"/>
    <xf numFmtId="44" fontId="2" fillId="0" borderId="24" xfId="2" applyFont="1" applyBorder="1" applyAlignment="1" applyProtection="1">
      <alignment horizontal="right"/>
    </xf>
    <xf numFmtId="0" fontId="0" fillId="0" borderId="2" xfId="0" applyBorder="1" applyAlignment="1" applyProtection="1">
      <alignment vertical="top"/>
      <protection locked="0"/>
    </xf>
    <xf numFmtId="164" fontId="0" fillId="0" borderId="2" xfId="0" applyNumberFormat="1" applyBorder="1" applyAlignment="1" applyProtection="1">
      <alignment vertical="top" wrapText="1"/>
      <protection locked="0"/>
    </xf>
    <xf numFmtId="44" fontId="9" fillId="0" borderId="2" xfId="3" applyNumberFormat="1" applyFill="1" applyBorder="1" applyAlignment="1" applyProtection="1">
      <alignment vertical="top" wrapText="1"/>
      <protection locked="0"/>
    </xf>
    <xf numFmtId="164" fontId="2" fillId="0" borderId="2" xfId="0" applyNumberFormat="1" applyFont="1" applyBorder="1" applyAlignment="1" applyProtection="1">
      <alignment vertical="top" wrapText="1"/>
      <protection locked="0"/>
    </xf>
    <xf numFmtId="44" fontId="0" fillId="0" borderId="2" xfId="2" applyFont="1" applyFill="1" applyBorder="1" applyAlignment="1" applyProtection="1">
      <alignment vertical="top" wrapText="1"/>
      <protection locked="0"/>
    </xf>
    <xf numFmtId="44" fontId="9" fillId="6" borderId="2" xfId="3" applyNumberFormat="1" applyBorder="1" applyAlignment="1" applyProtection="1">
      <alignment vertical="top" wrapText="1"/>
      <protection locked="0"/>
    </xf>
    <xf numFmtId="0" fontId="0" fillId="0" borderId="39" xfId="0" applyBorder="1" applyAlignment="1" applyProtection="1">
      <alignment vertical="top"/>
      <protection locked="0"/>
    </xf>
    <xf numFmtId="0" fontId="0" fillId="0" borderId="39" xfId="0" applyBorder="1" applyAlignment="1" applyProtection="1">
      <alignment vertical="top" wrapText="1"/>
      <protection locked="0"/>
    </xf>
    <xf numFmtId="44" fontId="0" fillId="0" borderId="39" xfId="2" applyFont="1" applyBorder="1" applyAlignment="1" applyProtection="1">
      <alignment vertical="top" wrapText="1"/>
      <protection locked="0"/>
    </xf>
    <xf numFmtId="164" fontId="0" fillId="0" borderId="39" xfId="0" applyNumberFormat="1" applyBorder="1" applyAlignment="1" applyProtection="1">
      <alignment vertical="top" wrapText="1"/>
      <protection locked="0"/>
    </xf>
    <xf numFmtId="164" fontId="0" fillId="0" borderId="40" xfId="0" applyNumberFormat="1" applyBorder="1" applyAlignment="1" applyProtection="1">
      <alignment wrapText="1"/>
      <protection locked="0"/>
    </xf>
    <xf numFmtId="0" fontId="0" fillId="0" borderId="41" xfId="0" applyBorder="1" applyAlignment="1" applyProtection="1">
      <alignment vertical="top" wrapText="1"/>
      <protection locked="0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6" fillId="2" borderId="15" xfId="0" applyFont="1" applyFill="1" applyBorder="1" applyAlignment="1">
      <alignment horizontal="left" vertical="center"/>
    </xf>
    <xf numFmtId="0" fontId="2" fillId="2" borderId="22" xfId="0" applyFont="1" applyFill="1" applyBorder="1" applyAlignment="1">
      <alignment horizontal="center" wrapText="1"/>
    </xf>
    <xf numFmtId="0" fontId="0" fillId="2" borderId="23" xfId="0" applyFill="1" applyBorder="1" applyAlignment="1">
      <alignment horizontal="center" wrapText="1"/>
    </xf>
    <xf numFmtId="0" fontId="0" fillId="2" borderId="24" xfId="0" applyFill="1" applyBorder="1" applyAlignment="1">
      <alignment horizontal="center" wrapText="1"/>
    </xf>
    <xf numFmtId="0" fontId="6" fillId="3" borderId="8" xfId="0" applyFont="1" applyFill="1" applyBorder="1" applyAlignment="1" applyProtection="1">
      <alignment horizontal="left" vertical="center"/>
      <protection locked="0"/>
    </xf>
    <xf numFmtId="0" fontId="6" fillId="3" borderId="10" xfId="0" applyFont="1" applyFill="1" applyBorder="1" applyAlignment="1" applyProtection="1">
      <alignment horizontal="left" vertical="center"/>
      <protection locked="0"/>
    </xf>
    <xf numFmtId="0" fontId="1" fillId="3" borderId="22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</cellXfs>
  <cellStyles count="4">
    <cellStyle name="Bad" xfId="3" builtinId="27"/>
    <cellStyle name="Currency" xfId="2" builtinId="4"/>
    <cellStyle name="Normal" xfId="0" builtinId="0"/>
    <cellStyle name="Per cent" xfId="1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366993</xdr:colOff>
      <xdr:row>66</xdr:row>
      <xdr:rowOff>179294</xdr:rowOff>
    </xdr:from>
    <xdr:to>
      <xdr:col>12</xdr:col>
      <xdr:colOff>595593</xdr:colOff>
      <xdr:row>72</xdr:row>
      <xdr:rowOff>198344</xdr:rowOff>
    </xdr:to>
    <xdr:sp macro="" textlink="">
      <xdr:nvSpPr>
        <xdr:cNvPr id="1074" name="Up Arrow 1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SpPr>
          <a:spLocks noChangeArrowheads="1"/>
        </xdr:cNvSpPr>
      </xdr:nvSpPr>
      <xdr:spPr bwMode="auto">
        <a:xfrm>
          <a:off x="15214787" y="12472147"/>
          <a:ext cx="228600" cy="1128432"/>
        </a:xfrm>
        <a:prstGeom prst="upArrow">
          <a:avLst>
            <a:gd name="adj1" fmla="val 50000"/>
            <a:gd name="adj2" fmla="val 50009"/>
          </a:avLst>
        </a:prstGeom>
        <a:solidFill>
          <a:srgbClr val="DCE6F1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N86"/>
  <sheetViews>
    <sheetView tabSelected="1" view="pageBreakPreview" topLeftCell="A6" zoomScale="85" zoomScaleNormal="100" zoomScaleSheetLayoutView="85" workbookViewId="0">
      <selection activeCell="H16" sqref="H16"/>
    </sheetView>
  </sheetViews>
  <sheetFormatPr defaultColWidth="9.140625" defaultRowHeight="12.75" x14ac:dyDescent="0.2"/>
  <cols>
    <col min="1" max="1" width="2.28515625" customWidth="1"/>
    <col min="2" max="2" width="6.140625" style="1" customWidth="1"/>
    <col min="3" max="3" width="55.28515625" style="1" customWidth="1"/>
    <col min="4" max="4" width="27.28515625" style="1" customWidth="1"/>
    <col min="5" max="7" width="18" style="1" customWidth="1"/>
    <col min="8" max="8" width="27.28515625" style="2" customWidth="1"/>
    <col min="9" max="9" width="50.140625" style="9" customWidth="1"/>
    <col min="10" max="10" width="27.28515625" style="79" customWidth="1"/>
    <col min="11" max="12" width="43.28515625" style="9" customWidth="1"/>
    <col min="13" max="13" width="12.7109375" style="1" customWidth="1"/>
    <col min="14" max="14" width="2.28515625" customWidth="1"/>
    <col min="15" max="16384" width="9.140625" style="1"/>
  </cols>
  <sheetData>
    <row r="1" spans="1:14" ht="31.5" customHeight="1" x14ac:dyDescent="0.2">
      <c r="B1" s="117" t="s">
        <v>4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</row>
    <row r="2" spans="1:14" ht="31.5" customHeight="1" x14ac:dyDescent="0.2">
      <c r="B2" s="118" t="s">
        <v>10</v>
      </c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</row>
    <row r="3" spans="1:14" ht="13.5" thickBot="1" x14ac:dyDescent="0.25">
      <c r="B3"/>
      <c r="C3"/>
      <c r="D3"/>
      <c r="E3"/>
      <c r="F3"/>
      <c r="G3"/>
      <c r="H3" s="11"/>
      <c r="I3" s="12"/>
      <c r="J3" s="68"/>
      <c r="K3" s="12"/>
      <c r="L3" s="12"/>
      <c r="M3"/>
    </row>
    <row r="4" spans="1:14" s="3" customFormat="1" ht="20.25" customHeight="1" thickBot="1" x14ac:dyDescent="0.25">
      <c r="A4" s="39"/>
      <c r="B4" s="25"/>
      <c r="C4" s="26" t="s">
        <v>12</v>
      </c>
      <c r="D4" s="53" t="s">
        <v>23</v>
      </c>
      <c r="E4" s="54"/>
      <c r="F4" s="54"/>
      <c r="G4" s="54"/>
      <c r="H4" s="54"/>
      <c r="I4" s="45" t="s">
        <v>13</v>
      </c>
      <c r="J4" s="80">
        <v>21033</v>
      </c>
      <c r="K4" s="45"/>
      <c r="L4" s="45"/>
      <c r="M4" s="67"/>
      <c r="N4" s="32"/>
    </row>
    <row r="5" spans="1:14" ht="13.5" thickBot="1" x14ac:dyDescent="0.25">
      <c r="B5" s="31"/>
      <c r="C5"/>
      <c r="D5"/>
      <c r="E5"/>
      <c r="F5"/>
      <c r="G5"/>
      <c r="H5" s="11"/>
      <c r="I5" s="12"/>
      <c r="J5" s="69"/>
      <c r="K5" s="12"/>
      <c r="L5" s="12"/>
      <c r="M5" s="34"/>
      <c r="N5" s="33"/>
    </row>
    <row r="6" spans="1:14" s="24" customFormat="1" ht="28.5" customHeight="1" thickBot="1" x14ac:dyDescent="0.25">
      <c r="A6" s="40"/>
      <c r="B6" s="124" t="s">
        <v>5</v>
      </c>
      <c r="C6" s="125"/>
      <c r="D6" s="125"/>
      <c r="E6" s="125"/>
      <c r="F6" s="59"/>
      <c r="G6" s="59"/>
      <c r="H6" s="59"/>
      <c r="I6" s="38"/>
      <c r="J6" s="70"/>
      <c r="K6" s="38"/>
      <c r="L6" s="38"/>
      <c r="M6" s="121" t="s">
        <v>2</v>
      </c>
      <c r="N6" s="33"/>
    </row>
    <row r="7" spans="1:14" ht="13.5" thickBot="1" x14ac:dyDescent="0.25">
      <c r="B7" s="10"/>
      <c r="C7"/>
      <c r="D7"/>
      <c r="E7"/>
      <c r="F7"/>
      <c r="G7"/>
      <c r="H7" s="11"/>
      <c r="I7" s="11"/>
      <c r="J7" s="69"/>
      <c r="K7" s="11"/>
      <c r="L7" s="44"/>
      <c r="M7" s="122"/>
      <c r="N7" s="33"/>
    </row>
    <row r="8" spans="1:14" ht="25.5" customHeight="1" x14ac:dyDescent="0.2">
      <c r="B8" s="60" t="s">
        <v>0</v>
      </c>
      <c r="C8" s="61" t="s">
        <v>1</v>
      </c>
      <c r="D8" s="61" t="s">
        <v>20</v>
      </c>
      <c r="E8" s="51" t="s">
        <v>22</v>
      </c>
      <c r="F8" s="92" t="s">
        <v>128</v>
      </c>
      <c r="G8" s="126" t="s">
        <v>129</v>
      </c>
      <c r="H8" s="94" t="s">
        <v>18</v>
      </c>
      <c r="I8" s="48" t="s">
        <v>6</v>
      </c>
      <c r="J8" s="71" t="s">
        <v>19</v>
      </c>
      <c r="K8" s="48" t="s">
        <v>15</v>
      </c>
      <c r="L8" s="48" t="s">
        <v>16</v>
      </c>
      <c r="M8" s="122"/>
      <c r="N8" s="33"/>
    </row>
    <row r="9" spans="1:14" ht="13.5" thickBot="1" x14ac:dyDescent="0.25">
      <c r="B9" s="62"/>
      <c r="C9" s="63"/>
      <c r="D9" s="63"/>
      <c r="E9" s="52"/>
      <c r="F9" s="93"/>
      <c r="G9" s="127"/>
      <c r="H9" s="95"/>
      <c r="I9" s="49"/>
      <c r="J9" s="72"/>
      <c r="K9" s="49"/>
      <c r="L9" s="49"/>
      <c r="M9" s="123"/>
      <c r="N9" s="33"/>
    </row>
    <row r="10" spans="1:14" x14ac:dyDescent="0.2">
      <c r="B10" s="111">
        <v>1</v>
      </c>
      <c r="C10" s="112"/>
      <c r="D10" s="112"/>
      <c r="E10" s="113"/>
      <c r="F10" s="113"/>
      <c r="G10" s="113"/>
      <c r="H10" s="113"/>
      <c r="I10" s="114"/>
      <c r="J10" s="113"/>
      <c r="K10" s="115"/>
      <c r="L10" s="116"/>
      <c r="M10" s="47"/>
      <c r="N10" s="42"/>
    </row>
    <row r="11" spans="1:14" x14ac:dyDescent="0.2">
      <c r="B11" s="105">
        <f>B10+1</f>
        <v>2</v>
      </c>
      <c r="C11" s="8" t="s">
        <v>24</v>
      </c>
      <c r="D11" s="8" t="s">
        <v>25</v>
      </c>
      <c r="E11" s="56">
        <v>201242</v>
      </c>
      <c r="F11" s="56">
        <v>201242</v>
      </c>
      <c r="G11" s="56">
        <f>F11-E11</f>
        <v>0</v>
      </c>
      <c r="H11" s="56"/>
      <c r="I11" s="106"/>
      <c r="J11" s="56">
        <f t="shared" ref="J11:J61" si="0">E11+G11+H11</f>
        <v>201242</v>
      </c>
      <c r="K11" s="97"/>
      <c r="L11" s="5"/>
      <c r="M11" s="47"/>
      <c r="N11" s="42"/>
    </row>
    <row r="12" spans="1:14" ht="30" customHeight="1" x14ac:dyDescent="0.2">
      <c r="B12" s="105">
        <f t="shared" ref="B12:B66" si="1">B11+1</f>
        <v>3</v>
      </c>
      <c r="C12" s="8" t="s">
        <v>26</v>
      </c>
      <c r="D12" s="8" t="s">
        <v>27</v>
      </c>
      <c r="E12" s="56">
        <v>1349563</v>
      </c>
      <c r="F12" s="56">
        <v>1349563</v>
      </c>
      <c r="G12" s="56">
        <f t="shared" ref="G12:G64" si="2">F12-E12</f>
        <v>0</v>
      </c>
      <c r="H12" s="107"/>
      <c r="I12" s="108" t="s">
        <v>133</v>
      </c>
      <c r="J12" s="56">
        <f t="shared" si="0"/>
        <v>1349563</v>
      </c>
      <c r="K12" s="97"/>
      <c r="L12" s="5"/>
      <c r="M12" s="47"/>
      <c r="N12" s="42"/>
    </row>
    <row r="13" spans="1:14" x14ac:dyDescent="0.2">
      <c r="B13" s="105">
        <f t="shared" si="1"/>
        <v>4</v>
      </c>
      <c r="C13" s="8" t="s">
        <v>28</v>
      </c>
      <c r="D13" s="8" t="s">
        <v>29</v>
      </c>
      <c r="E13" s="56">
        <v>8580</v>
      </c>
      <c r="F13" s="56">
        <v>8580</v>
      </c>
      <c r="G13" s="56">
        <f t="shared" si="2"/>
        <v>0</v>
      </c>
      <c r="H13" s="109"/>
      <c r="I13" s="106"/>
      <c r="J13" s="56">
        <f t="shared" si="0"/>
        <v>8580</v>
      </c>
      <c r="K13" s="97"/>
      <c r="L13" s="5"/>
      <c r="M13" s="47"/>
      <c r="N13" s="42"/>
    </row>
    <row r="14" spans="1:14" x14ac:dyDescent="0.2">
      <c r="B14" s="105">
        <f t="shared" si="1"/>
        <v>5</v>
      </c>
      <c r="C14" s="8" t="s">
        <v>30</v>
      </c>
      <c r="D14" s="8" t="s">
        <v>21</v>
      </c>
      <c r="E14" s="56">
        <v>91545</v>
      </c>
      <c r="F14" s="56">
        <v>91545</v>
      </c>
      <c r="G14" s="56">
        <f t="shared" si="2"/>
        <v>0</v>
      </c>
      <c r="H14" s="109"/>
      <c r="I14" s="106"/>
      <c r="J14" s="56">
        <f t="shared" si="0"/>
        <v>91545</v>
      </c>
      <c r="K14" s="97"/>
      <c r="L14" s="5"/>
      <c r="M14" s="47"/>
      <c r="N14" s="42"/>
    </row>
    <row r="15" spans="1:14" ht="15" x14ac:dyDescent="0.2">
      <c r="B15" s="105">
        <f t="shared" si="1"/>
        <v>6</v>
      </c>
      <c r="C15" s="8" t="s">
        <v>31</v>
      </c>
      <c r="D15" s="8" t="s">
        <v>32</v>
      </c>
      <c r="E15" s="66">
        <v>538076</v>
      </c>
      <c r="F15" s="66">
        <v>538076</v>
      </c>
      <c r="G15" s="56">
        <f t="shared" si="2"/>
        <v>0</v>
      </c>
      <c r="H15" s="110">
        <f>3800*5</f>
        <v>19000</v>
      </c>
      <c r="I15" s="108" t="s">
        <v>130</v>
      </c>
      <c r="J15" s="56">
        <f t="shared" si="0"/>
        <v>557076</v>
      </c>
      <c r="K15" s="97"/>
      <c r="L15" s="5"/>
      <c r="M15" s="47"/>
      <c r="N15" s="42"/>
    </row>
    <row r="16" spans="1:14" x14ac:dyDescent="0.2">
      <c r="B16" s="105">
        <f t="shared" si="1"/>
        <v>7</v>
      </c>
      <c r="C16" s="8" t="s">
        <v>33</v>
      </c>
      <c r="D16" s="8" t="s">
        <v>34</v>
      </c>
      <c r="E16" s="56">
        <v>529368</v>
      </c>
      <c r="F16" s="56">
        <v>529368</v>
      </c>
      <c r="G16" s="56">
        <f t="shared" si="2"/>
        <v>0</v>
      </c>
      <c r="H16" s="109"/>
      <c r="I16" s="108"/>
      <c r="J16" s="56">
        <f t="shared" si="0"/>
        <v>529368</v>
      </c>
      <c r="K16" s="97"/>
      <c r="L16" s="5"/>
      <c r="M16" s="47"/>
      <c r="N16" s="42"/>
    </row>
    <row r="17" spans="2:14" x14ac:dyDescent="0.2">
      <c r="B17" s="105">
        <f t="shared" si="1"/>
        <v>8</v>
      </c>
      <c r="C17" s="8" t="s">
        <v>35</v>
      </c>
      <c r="D17" s="8" t="s">
        <v>21</v>
      </c>
      <c r="E17" s="56">
        <v>143597</v>
      </c>
      <c r="F17" s="56">
        <v>143597</v>
      </c>
      <c r="G17" s="56">
        <f t="shared" si="2"/>
        <v>0</v>
      </c>
      <c r="H17" s="109"/>
      <c r="I17" s="106"/>
      <c r="J17" s="56">
        <f t="shared" si="0"/>
        <v>143597</v>
      </c>
      <c r="K17" s="97"/>
      <c r="L17" s="5"/>
      <c r="M17" s="47"/>
      <c r="N17" s="42"/>
    </row>
    <row r="18" spans="2:14" x14ac:dyDescent="0.2">
      <c r="B18" s="105">
        <f t="shared" si="1"/>
        <v>9</v>
      </c>
      <c r="C18" s="8" t="s">
        <v>36</v>
      </c>
      <c r="D18" s="8" t="s">
        <v>21</v>
      </c>
      <c r="E18" s="56">
        <v>62421</v>
      </c>
      <c r="F18" s="56">
        <v>62421</v>
      </c>
      <c r="G18" s="56">
        <f t="shared" si="2"/>
        <v>0</v>
      </c>
      <c r="H18" s="109"/>
      <c r="I18" s="108"/>
      <c r="J18" s="56">
        <f t="shared" si="0"/>
        <v>62421</v>
      </c>
      <c r="K18" s="97"/>
      <c r="L18" s="5"/>
      <c r="M18" s="47"/>
      <c r="N18" s="42"/>
    </row>
    <row r="19" spans="2:14" ht="15" x14ac:dyDescent="0.2">
      <c r="B19" s="105">
        <f t="shared" si="1"/>
        <v>10</v>
      </c>
      <c r="C19" s="8" t="s">
        <v>37</v>
      </c>
      <c r="D19" s="8" t="s">
        <v>21</v>
      </c>
      <c r="E19" s="56">
        <v>727261</v>
      </c>
      <c r="F19" s="56">
        <v>727261</v>
      </c>
      <c r="G19" s="56">
        <f t="shared" si="2"/>
        <v>0</v>
      </c>
      <c r="H19" s="107"/>
      <c r="I19" s="108" t="s">
        <v>119</v>
      </c>
      <c r="J19" s="56">
        <f t="shared" si="0"/>
        <v>727261</v>
      </c>
      <c r="K19" s="97"/>
      <c r="L19" s="5"/>
      <c r="M19" s="47"/>
      <c r="N19" s="42"/>
    </row>
    <row r="20" spans="2:14" x14ac:dyDescent="0.2">
      <c r="B20" s="105">
        <f t="shared" si="1"/>
        <v>11</v>
      </c>
      <c r="C20" s="8" t="s">
        <v>38</v>
      </c>
      <c r="D20" s="8" t="s">
        <v>39</v>
      </c>
      <c r="E20" s="56">
        <v>214152</v>
      </c>
      <c r="F20" s="56">
        <v>214152</v>
      </c>
      <c r="G20" s="56">
        <f t="shared" si="2"/>
        <v>0</v>
      </c>
      <c r="H20" s="109"/>
      <c r="I20" s="108"/>
      <c r="J20" s="56">
        <f t="shared" si="0"/>
        <v>214152</v>
      </c>
      <c r="K20" s="97"/>
      <c r="L20" s="5"/>
      <c r="M20" s="47"/>
      <c r="N20" s="42"/>
    </row>
    <row r="21" spans="2:14" x14ac:dyDescent="0.2">
      <c r="B21" s="105">
        <f t="shared" si="1"/>
        <v>12</v>
      </c>
      <c r="C21" s="8" t="s">
        <v>40</v>
      </c>
      <c r="D21" s="8"/>
      <c r="E21" s="56">
        <v>0</v>
      </c>
      <c r="F21" s="56">
        <v>0</v>
      </c>
      <c r="G21" s="56">
        <f t="shared" si="2"/>
        <v>0</v>
      </c>
      <c r="H21" s="109"/>
      <c r="I21" s="106"/>
      <c r="J21" s="56">
        <f t="shared" si="0"/>
        <v>0</v>
      </c>
      <c r="K21" s="97"/>
      <c r="L21" s="5"/>
      <c r="M21" s="47"/>
      <c r="N21" s="42"/>
    </row>
    <row r="22" spans="2:14" x14ac:dyDescent="0.2">
      <c r="B22" s="105">
        <f t="shared" si="1"/>
        <v>13</v>
      </c>
      <c r="C22" s="8" t="s">
        <v>41</v>
      </c>
      <c r="D22" s="8" t="s">
        <v>42</v>
      </c>
      <c r="E22" s="56">
        <v>994001</v>
      </c>
      <c r="F22" s="56">
        <v>994001</v>
      </c>
      <c r="G22" s="56">
        <f t="shared" si="2"/>
        <v>0</v>
      </c>
      <c r="H22" s="109"/>
      <c r="I22" s="108"/>
      <c r="J22" s="56">
        <f t="shared" si="0"/>
        <v>994001</v>
      </c>
      <c r="K22" s="97"/>
      <c r="L22" s="5"/>
      <c r="M22" s="47"/>
      <c r="N22" s="42"/>
    </row>
    <row r="23" spans="2:14" ht="12.75" customHeight="1" x14ac:dyDescent="0.2">
      <c r="B23" s="105">
        <f t="shared" si="1"/>
        <v>14</v>
      </c>
      <c r="C23" s="8" t="s">
        <v>43</v>
      </c>
      <c r="D23" s="8"/>
      <c r="E23" s="56">
        <v>0</v>
      </c>
      <c r="F23" s="56">
        <v>0</v>
      </c>
      <c r="G23" s="56">
        <f t="shared" si="2"/>
        <v>0</v>
      </c>
      <c r="H23" s="109"/>
      <c r="I23" s="106"/>
      <c r="J23" s="56">
        <f t="shared" si="0"/>
        <v>0</v>
      </c>
      <c r="K23" s="97"/>
      <c r="L23" s="5"/>
      <c r="M23" s="47"/>
      <c r="N23" s="42"/>
    </row>
    <row r="24" spans="2:14" x14ac:dyDescent="0.2">
      <c r="B24" s="105">
        <f t="shared" si="1"/>
        <v>15</v>
      </c>
      <c r="C24" s="8" t="s">
        <v>44</v>
      </c>
      <c r="D24" s="8" t="s">
        <v>45</v>
      </c>
      <c r="E24" s="56">
        <v>1817765</v>
      </c>
      <c r="F24" s="56">
        <v>1817765</v>
      </c>
      <c r="G24" s="56">
        <f t="shared" si="2"/>
        <v>0</v>
      </c>
      <c r="H24" s="109"/>
      <c r="I24" s="108"/>
      <c r="J24" s="56">
        <f t="shared" si="0"/>
        <v>1817765</v>
      </c>
      <c r="K24" s="97"/>
      <c r="L24" s="5"/>
      <c r="M24" s="47"/>
      <c r="N24" s="42"/>
    </row>
    <row r="25" spans="2:14" x14ac:dyDescent="0.2">
      <c r="B25" s="105">
        <f t="shared" si="1"/>
        <v>16</v>
      </c>
      <c r="C25" s="8" t="s">
        <v>46</v>
      </c>
      <c r="D25" s="8"/>
      <c r="E25" s="56">
        <v>0</v>
      </c>
      <c r="F25" s="56">
        <v>0</v>
      </c>
      <c r="G25" s="56">
        <f t="shared" si="2"/>
        <v>0</v>
      </c>
      <c r="H25" s="109"/>
      <c r="I25" s="108"/>
      <c r="J25" s="56">
        <f t="shared" si="0"/>
        <v>0</v>
      </c>
      <c r="K25" s="97"/>
      <c r="L25" s="5"/>
      <c r="M25" s="47"/>
      <c r="N25" s="42"/>
    </row>
    <row r="26" spans="2:14" x14ac:dyDescent="0.2">
      <c r="B26" s="105">
        <f t="shared" si="1"/>
        <v>17</v>
      </c>
      <c r="C26" s="8" t="s">
        <v>47</v>
      </c>
      <c r="D26" s="8" t="s">
        <v>48</v>
      </c>
      <c r="E26" s="56">
        <v>256310</v>
      </c>
      <c r="F26" s="56">
        <v>256310</v>
      </c>
      <c r="G26" s="56">
        <f t="shared" si="2"/>
        <v>0</v>
      </c>
      <c r="H26" s="109"/>
      <c r="I26" s="106"/>
      <c r="J26" s="56">
        <f t="shared" si="0"/>
        <v>256310</v>
      </c>
      <c r="K26" s="97"/>
      <c r="L26" s="5"/>
      <c r="M26" s="47"/>
      <c r="N26" s="42"/>
    </row>
    <row r="27" spans="2:14" ht="15" x14ac:dyDescent="0.2">
      <c r="B27" s="105">
        <f t="shared" si="1"/>
        <v>18</v>
      </c>
      <c r="C27" s="8" t="s">
        <v>49</v>
      </c>
      <c r="D27" s="8" t="s">
        <v>50</v>
      </c>
      <c r="E27" s="56">
        <v>176000</v>
      </c>
      <c r="F27" s="56">
        <v>176000</v>
      </c>
      <c r="G27" s="56">
        <f t="shared" si="2"/>
        <v>0</v>
      </c>
      <c r="H27" s="107">
        <v>3000</v>
      </c>
      <c r="I27" s="108" t="s">
        <v>118</v>
      </c>
      <c r="J27" s="56">
        <f t="shared" si="0"/>
        <v>179000</v>
      </c>
      <c r="K27" s="97"/>
      <c r="L27" s="5"/>
      <c r="M27" s="47"/>
      <c r="N27" s="42"/>
    </row>
    <row r="28" spans="2:14" x14ac:dyDescent="0.2">
      <c r="B28" s="105">
        <f t="shared" si="1"/>
        <v>19</v>
      </c>
      <c r="C28" s="8" t="s">
        <v>51</v>
      </c>
      <c r="D28" s="8" t="s">
        <v>52</v>
      </c>
      <c r="E28" s="56">
        <v>255327</v>
      </c>
      <c r="F28" s="56">
        <v>255327</v>
      </c>
      <c r="G28" s="56">
        <f t="shared" si="2"/>
        <v>0</v>
      </c>
      <c r="H28" s="109"/>
      <c r="I28" s="106"/>
      <c r="J28" s="56">
        <f t="shared" si="0"/>
        <v>255327</v>
      </c>
      <c r="K28" s="97"/>
      <c r="L28" s="5"/>
      <c r="M28" s="47"/>
      <c r="N28" s="42"/>
    </row>
    <row r="29" spans="2:14" ht="13.5" customHeight="1" x14ac:dyDescent="0.2">
      <c r="B29" s="105">
        <f t="shared" si="1"/>
        <v>20</v>
      </c>
      <c r="C29" s="8" t="s">
        <v>53</v>
      </c>
      <c r="D29" s="8" t="s">
        <v>54</v>
      </c>
      <c r="E29" s="56">
        <v>28265</v>
      </c>
      <c r="F29" s="56">
        <v>28265</v>
      </c>
      <c r="G29" s="56">
        <f t="shared" si="2"/>
        <v>0</v>
      </c>
      <c r="H29" s="109"/>
      <c r="I29" s="106"/>
      <c r="J29" s="56">
        <f t="shared" si="0"/>
        <v>28265</v>
      </c>
      <c r="K29" s="97"/>
      <c r="L29" s="5"/>
      <c r="M29" s="47"/>
      <c r="N29" s="42"/>
    </row>
    <row r="30" spans="2:14" x14ac:dyDescent="0.2">
      <c r="B30" s="105">
        <f t="shared" si="1"/>
        <v>21</v>
      </c>
      <c r="C30" s="8" t="s">
        <v>55</v>
      </c>
      <c r="D30" s="8" t="s">
        <v>56</v>
      </c>
      <c r="E30" s="56">
        <v>1189248</v>
      </c>
      <c r="F30" s="56">
        <v>1189248</v>
      </c>
      <c r="G30" s="56">
        <f t="shared" si="2"/>
        <v>0</v>
      </c>
      <c r="H30" s="109"/>
      <c r="I30" s="108" t="s">
        <v>124</v>
      </c>
      <c r="J30" s="56">
        <f t="shared" si="0"/>
        <v>1189248</v>
      </c>
      <c r="K30" s="97"/>
      <c r="L30" s="5"/>
      <c r="M30" s="47"/>
      <c r="N30" s="42"/>
    </row>
    <row r="31" spans="2:14" x14ac:dyDescent="0.2">
      <c r="B31" s="105">
        <f t="shared" si="1"/>
        <v>22</v>
      </c>
      <c r="C31" s="8" t="s">
        <v>57</v>
      </c>
      <c r="D31" s="8"/>
      <c r="E31" s="56">
        <v>0</v>
      </c>
      <c r="F31" s="56">
        <v>0</v>
      </c>
      <c r="G31" s="56">
        <f t="shared" si="2"/>
        <v>0</v>
      </c>
      <c r="H31" s="109"/>
      <c r="I31" s="106"/>
      <c r="J31" s="56">
        <f t="shared" si="0"/>
        <v>0</v>
      </c>
      <c r="K31" s="97"/>
      <c r="L31" s="5"/>
      <c r="M31" s="47"/>
      <c r="N31" s="42"/>
    </row>
    <row r="32" spans="2:14" x14ac:dyDescent="0.2">
      <c r="B32" s="105">
        <f t="shared" si="1"/>
        <v>23</v>
      </c>
      <c r="C32" s="8" t="s">
        <v>58</v>
      </c>
      <c r="D32" s="8"/>
      <c r="E32" s="56">
        <v>0</v>
      </c>
      <c r="F32" s="56">
        <v>0</v>
      </c>
      <c r="G32" s="56">
        <f t="shared" si="2"/>
        <v>0</v>
      </c>
      <c r="H32" s="109"/>
      <c r="I32" s="106"/>
      <c r="J32" s="56">
        <f t="shared" si="0"/>
        <v>0</v>
      </c>
      <c r="K32" s="97"/>
      <c r="L32" s="5"/>
      <c r="M32" s="47"/>
      <c r="N32" s="42"/>
    </row>
    <row r="33" spans="2:14" ht="38.25" x14ac:dyDescent="0.2">
      <c r="B33" s="105">
        <f t="shared" si="1"/>
        <v>24</v>
      </c>
      <c r="C33" s="8" t="s">
        <v>59</v>
      </c>
      <c r="D33" s="8" t="s">
        <v>60</v>
      </c>
      <c r="E33" s="56">
        <v>646695</v>
      </c>
      <c r="F33" s="56">
        <v>646695</v>
      </c>
      <c r="G33" s="56">
        <f t="shared" si="2"/>
        <v>0</v>
      </c>
      <c r="H33" s="109">
        <f>E33*0.075</f>
        <v>48502.125</v>
      </c>
      <c r="I33" s="108" t="s">
        <v>132</v>
      </c>
      <c r="J33" s="56">
        <f t="shared" si="0"/>
        <v>695197.125</v>
      </c>
      <c r="K33" s="97"/>
      <c r="L33" s="5"/>
      <c r="M33" s="47"/>
      <c r="N33" s="42"/>
    </row>
    <row r="34" spans="2:14" x14ac:dyDescent="0.2">
      <c r="B34" s="105">
        <f t="shared" si="1"/>
        <v>25</v>
      </c>
      <c r="C34" s="8" t="s">
        <v>61</v>
      </c>
      <c r="D34" s="8"/>
      <c r="E34" s="56">
        <v>0</v>
      </c>
      <c r="F34" s="56">
        <v>0</v>
      </c>
      <c r="G34" s="56">
        <f t="shared" si="2"/>
        <v>0</v>
      </c>
      <c r="H34" s="109"/>
      <c r="I34" s="106"/>
      <c r="J34" s="56">
        <f t="shared" si="0"/>
        <v>0</v>
      </c>
      <c r="K34" s="97"/>
      <c r="L34" s="5"/>
      <c r="M34" s="47"/>
      <c r="N34" s="42"/>
    </row>
    <row r="35" spans="2:14" x14ac:dyDescent="0.2">
      <c r="B35" s="105">
        <f t="shared" si="1"/>
        <v>26</v>
      </c>
      <c r="C35" s="8" t="s">
        <v>62</v>
      </c>
      <c r="D35" s="8" t="s">
        <v>63</v>
      </c>
      <c r="E35" s="56">
        <v>64499</v>
      </c>
      <c r="F35" s="56">
        <v>64500</v>
      </c>
      <c r="G35" s="56">
        <f t="shared" si="2"/>
        <v>1</v>
      </c>
      <c r="H35" s="109"/>
      <c r="I35" s="108"/>
      <c r="J35" s="56">
        <f t="shared" si="0"/>
        <v>64500</v>
      </c>
      <c r="K35" s="97"/>
      <c r="L35" s="5"/>
      <c r="M35" s="47"/>
      <c r="N35" s="42"/>
    </row>
    <row r="36" spans="2:14" x14ac:dyDescent="0.2">
      <c r="B36" s="105">
        <f t="shared" si="1"/>
        <v>27</v>
      </c>
      <c r="C36" s="8" t="s">
        <v>64</v>
      </c>
      <c r="D36" s="8" t="s">
        <v>65</v>
      </c>
      <c r="E36" s="56">
        <v>5697</v>
      </c>
      <c r="F36" s="56">
        <v>5697</v>
      </c>
      <c r="G36" s="56">
        <f t="shared" si="2"/>
        <v>0</v>
      </c>
      <c r="H36" s="109"/>
      <c r="I36" s="106"/>
      <c r="J36" s="56">
        <f t="shared" si="0"/>
        <v>5697</v>
      </c>
      <c r="K36" s="97"/>
      <c r="L36" s="5"/>
      <c r="M36" s="47"/>
      <c r="N36" s="42"/>
    </row>
    <row r="37" spans="2:14" x14ac:dyDescent="0.2">
      <c r="B37" s="105">
        <f t="shared" si="1"/>
        <v>28</v>
      </c>
      <c r="C37" s="8" t="s">
        <v>66</v>
      </c>
      <c r="D37" s="8"/>
      <c r="E37" s="56">
        <v>0</v>
      </c>
      <c r="F37" s="56">
        <v>0</v>
      </c>
      <c r="G37" s="56">
        <f t="shared" si="2"/>
        <v>0</v>
      </c>
      <c r="H37" s="109"/>
      <c r="I37" s="106"/>
      <c r="J37" s="56">
        <f t="shared" si="0"/>
        <v>0</v>
      </c>
      <c r="K37" s="97"/>
      <c r="L37" s="5"/>
      <c r="M37" s="47"/>
      <c r="N37" s="42"/>
    </row>
    <row r="38" spans="2:14" ht="15" x14ac:dyDescent="0.2">
      <c r="B38" s="105">
        <f t="shared" si="1"/>
        <v>29</v>
      </c>
      <c r="C38" s="8" t="s">
        <v>67</v>
      </c>
      <c r="D38" s="8" t="s">
        <v>68</v>
      </c>
      <c r="E38" s="56">
        <v>196190</v>
      </c>
      <c r="F38" s="56">
        <v>196190</v>
      </c>
      <c r="G38" s="56">
        <f t="shared" si="2"/>
        <v>0</v>
      </c>
      <c r="H38" s="107">
        <v>3000</v>
      </c>
      <c r="I38" s="108" t="s">
        <v>118</v>
      </c>
      <c r="J38" s="56">
        <f t="shared" si="0"/>
        <v>199190</v>
      </c>
      <c r="K38" s="97"/>
      <c r="L38" s="5"/>
      <c r="M38" s="47"/>
      <c r="N38" s="42"/>
    </row>
    <row r="39" spans="2:14" x14ac:dyDescent="0.2">
      <c r="B39" s="105">
        <f t="shared" si="1"/>
        <v>30</v>
      </c>
      <c r="C39" s="8" t="s">
        <v>69</v>
      </c>
      <c r="D39" s="8" t="s">
        <v>70</v>
      </c>
      <c r="E39" s="56">
        <v>252679</v>
      </c>
      <c r="F39" s="56">
        <v>252679</v>
      </c>
      <c r="G39" s="56">
        <f t="shared" si="2"/>
        <v>0</v>
      </c>
      <c r="H39" s="109"/>
      <c r="I39" s="106"/>
      <c r="J39" s="56">
        <f t="shared" si="0"/>
        <v>252679</v>
      </c>
      <c r="K39" s="97"/>
      <c r="L39" s="5"/>
      <c r="M39" s="47"/>
      <c r="N39" s="42"/>
    </row>
    <row r="40" spans="2:14" x14ac:dyDescent="0.2">
      <c r="B40" s="105">
        <f t="shared" si="1"/>
        <v>31</v>
      </c>
      <c r="C40" s="8" t="s">
        <v>71</v>
      </c>
      <c r="D40" s="8" t="s">
        <v>72</v>
      </c>
      <c r="E40" s="56">
        <v>144710</v>
      </c>
      <c r="F40" s="56">
        <v>144710</v>
      </c>
      <c r="G40" s="56">
        <f t="shared" si="2"/>
        <v>0</v>
      </c>
      <c r="H40" s="109"/>
      <c r="I40" s="106"/>
      <c r="J40" s="56">
        <f t="shared" si="0"/>
        <v>144710</v>
      </c>
      <c r="K40" s="97"/>
      <c r="L40" s="5"/>
      <c r="M40" s="47"/>
      <c r="N40" s="42"/>
    </row>
    <row r="41" spans="2:14" x14ac:dyDescent="0.2">
      <c r="B41" s="105">
        <f t="shared" si="1"/>
        <v>32</v>
      </c>
      <c r="C41" s="8" t="s">
        <v>73</v>
      </c>
      <c r="D41" s="8" t="s">
        <v>74</v>
      </c>
      <c r="E41" s="56">
        <v>3016797</v>
      </c>
      <c r="F41" s="56">
        <v>3016796</v>
      </c>
      <c r="G41" s="56">
        <f t="shared" si="2"/>
        <v>-1</v>
      </c>
      <c r="H41" s="109"/>
      <c r="I41" s="108"/>
      <c r="J41" s="56">
        <f t="shared" si="0"/>
        <v>3016796</v>
      </c>
      <c r="K41" s="97"/>
      <c r="L41" s="5"/>
      <c r="M41" s="47"/>
      <c r="N41" s="42"/>
    </row>
    <row r="42" spans="2:14" x14ac:dyDescent="0.2">
      <c r="B42" s="105">
        <f t="shared" si="1"/>
        <v>33</v>
      </c>
      <c r="C42" s="8" t="s">
        <v>75</v>
      </c>
      <c r="D42" s="8" t="s">
        <v>21</v>
      </c>
      <c r="E42" s="56">
        <v>124888</v>
      </c>
      <c r="F42" s="56">
        <v>124888</v>
      </c>
      <c r="G42" s="56">
        <f t="shared" si="2"/>
        <v>0</v>
      </c>
      <c r="H42" s="109"/>
      <c r="I42" s="108"/>
      <c r="J42" s="56">
        <f t="shared" si="0"/>
        <v>124888</v>
      </c>
      <c r="K42" s="97"/>
      <c r="L42" s="5"/>
      <c r="M42" s="47"/>
      <c r="N42" s="42"/>
    </row>
    <row r="43" spans="2:14" x14ac:dyDescent="0.2">
      <c r="B43" s="105">
        <f t="shared" si="1"/>
        <v>34</v>
      </c>
      <c r="C43" s="8" t="s">
        <v>76</v>
      </c>
      <c r="D43" s="8" t="s">
        <v>77</v>
      </c>
      <c r="E43" s="56">
        <v>1557</v>
      </c>
      <c r="F43" s="56">
        <v>1557</v>
      </c>
      <c r="G43" s="56">
        <f t="shared" si="2"/>
        <v>0</v>
      </c>
      <c r="H43" s="109"/>
      <c r="I43" s="106"/>
      <c r="J43" s="56">
        <f t="shared" si="0"/>
        <v>1557</v>
      </c>
      <c r="K43" s="97"/>
      <c r="L43" s="5"/>
      <c r="M43" s="47"/>
      <c r="N43" s="42"/>
    </row>
    <row r="44" spans="2:14" x14ac:dyDescent="0.2">
      <c r="B44" s="105">
        <f t="shared" si="1"/>
        <v>35</v>
      </c>
      <c r="C44" s="8" t="s">
        <v>78</v>
      </c>
      <c r="D44" s="8" t="s">
        <v>79</v>
      </c>
      <c r="E44" s="56">
        <v>155550</v>
      </c>
      <c r="F44" s="56">
        <v>155550</v>
      </c>
      <c r="G44" s="56">
        <f t="shared" si="2"/>
        <v>0</v>
      </c>
      <c r="H44" s="109"/>
      <c r="I44" s="106"/>
      <c r="J44" s="56">
        <f t="shared" si="0"/>
        <v>155550</v>
      </c>
      <c r="K44" s="97"/>
      <c r="L44" s="5"/>
      <c r="M44" s="47"/>
      <c r="N44" s="42"/>
    </row>
    <row r="45" spans="2:14" x14ac:dyDescent="0.2">
      <c r="B45" s="105">
        <f t="shared" si="1"/>
        <v>36</v>
      </c>
      <c r="C45" s="8" t="s">
        <v>80</v>
      </c>
      <c r="D45" s="8" t="s">
        <v>81</v>
      </c>
      <c r="E45" s="56">
        <v>383457</v>
      </c>
      <c r="F45" s="56">
        <v>383458</v>
      </c>
      <c r="G45" s="56">
        <f t="shared" si="2"/>
        <v>1</v>
      </c>
      <c r="H45" s="109"/>
      <c r="I45" s="108"/>
      <c r="J45" s="56">
        <f t="shared" si="0"/>
        <v>383458</v>
      </c>
      <c r="K45" s="97"/>
      <c r="L45" s="5"/>
      <c r="M45" s="47"/>
      <c r="N45" s="42"/>
    </row>
    <row r="46" spans="2:14" x14ac:dyDescent="0.2">
      <c r="B46" s="105">
        <f t="shared" si="1"/>
        <v>37</v>
      </c>
      <c r="C46" s="8" t="s">
        <v>82</v>
      </c>
      <c r="D46" s="8" t="s">
        <v>83</v>
      </c>
      <c r="E46" s="56">
        <v>1057328</v>
      </c>
      <c r="F46" s="56">
        <v>1057328</v>
      </c>
      <c r="G46" s="56">
        <f t="shared" si="2"/>
        <v>0</v>
      </c>
      <c r="H46" s="109"/>
      <c r="I46" s="106"/>
      <c r="J46" s="56">
        <f t="shared" si="0"/>
        <v>1057328</v>
      </c>
      <c r="K46" s="97"/>
      <c r="L46" s="5"/>
      <c r="M46" s="47"/>
      <c r="N46" s="42"/>
    </row>
    <row r="47" spans="2:14" x14ac:dyDescent="0.2">
      <c r="B47" s="105">
        <f t="shared" si="1"/>
        <v>38</v>
      </c>
      <c r="C47" s="8" t="s">
        <v>84</v>
      </c>
      <c r="D47" s="8" t="s">
        <v>85</v>
      </c>
      <c r="E47" s="56">
        <v>1497650</v>
      </c>
      <c r="F47" s="56">
        <v>1497651</v>
      </c>
      <c r="G47" s="56">
        <f t="shared" si="2"/>
        <v>1</v>
      </c>
      <c r="H47" s="109">
        <v>-60000</v>
      </c>
      <c r="I47" s="108" t="s">
        <v>123</v>
      </c>
      <c r="J47" s="56">
        <f t="shared" si="0"/>
        <v>1437651</v>
      </c>
      <c r="K47" s="97"/>
      <c r="L47" s="5"/>
      <c r="M47" s="47"/>
      <c r="N47" s="42"/>
    </row>
    <row r="48" spans="2:14" x14ac:dyDescent="0.2">
      <c r="B48" s="105">
        <f t="shared" si="1"/>
        <v>39</v>
      </c>
      <c r="C48" s="55" t="s">
        <v>86</v>
      </c>
      <c r="D48" s="55" t="s">
        <v>87</v>
      </c>
      <c r="E48" s="56">
        <v>266962</v>
      </c>
      <c r="F48" s="56">
        <v>266962</v>
      </c>
      <c r="G48" s="56">
        <f t="shared" si="2"/>
        <v>0</v>
      </c>
      <c r="H48" s="109"/>
      <c r="I48" s="108"/>
      <c r="J48" s="56">
        <f t="shared" si="0"/>
        <v>266962</v>
      </c>
      <c r="K48" s="97"/>
      <c r="L48" s="5"/>
      <c r="M48" s="47"/>
      <c r="N48" s="42"/>
    </row>
    <row r="49" spans="2:14" x14ac:dyDescent="0.2">
      <c r="B49" s="105">
        <f t="shared" si="1"/>
        <v>40</v>
      </c>
      <c r="C49" s="55" t="s">
        <v>88</v>
      </c>
      <c r="D49" s="55" t="s">
        <v>89</v>
      </c>
      <c r="E49" s="56">
        <v>14304</v>
      </c>
      <c r="F49" s="56">
        <v>14304</v>
      </c>
      <c r="G49" s="56">
        <f t="shared" si="2"/>
        <v>0</v>
      </c>
      <c r="H49" s="109"/>
      <c r="I49" s="106"/>
      <c r="J49" s="56">
        <f t="shared" si="0"/>
        <v>14304</v>
      </c>
      <c r="K49" s="97"/>
      <c r="L49" s="5"/>
      <c r="M49" s="47"/>
      <c r="N49" s="42"/>
    </row>
    <row r="50" spans="2:14" x14ac:dyDescent="0.2">
      <c r="B50" s="105">
        <f t="shared" si="1"/>
        <v>41</v>
      </c>
      <c r="C50" s="55" t="s">
        <v>90</v>
      </c>
      <c r="D50" s="55"/>
      <c r="E50" s="56">
        <v>0</v>
      </c>
      <c r="F50" s="56">
        <v>0</v>
      </c>
      <c r="G50" s="56">
        <f t="shared" si="2"/>
        <v>0</v>
      </c>
      <c r="H50" s="109"/>
      <c r="I50" s="106"/>
      <c r="J50" s="56">
        <f t="shared" si="0"/>
        <v>0</v>
      </c>
      <c r="K50" s="97"/>
      <c r="L50" s="5"/>
      <c r="M50" s="47"/>
      <c r="N50" s="42"/>
    </row>
    <row r="51" spans="2:14" ht="12.75" customHeight="1" x14ac:dyDescent="0.2">
      <c r="B51" s="105">
        <f t="shared" si="1"/>
        <v>42</v>
      </c>
      <c r="C51" s="55" t="s">
        <v>91</v>
      </c>
      <c r="D51" s="55" t="s">
        <v>92</v>
      </c>
      <c r="E51" s="56">
        <v>2420741</v>
      </c>
      <c r="F51" s="56">
        <v>2420741</v>
      </c>
      <c r="G51" s="56">
        <f t="shared" si="2"/>
        <v>0</v>
      </c>
      <c r="H51" s="56"/>
      <c r="I51" s="106"/>
      <c r="J51" s="56">
        <f t="shared" si="0"/>
        <v>2420741</v>
      </c>
      <c r="K51" s="97"/>
      <c r="L51" s="5"/>
      <c r="M51" s="47"/>
      <c r="N51" s="42"/>
    </row>
    <row r="52" spans="2:14" ht="25.5" x14ac:dyDescent="0.2">
      <c r="B52" s="105">
        <f t="shared" si="1"/>
        <v>43</v>
      </c>
      <c r="C52" s="55" t="s">
        <v>93</v>
      </c>
      <c r="D52" s="55" t="s">
        <v>94</v>
      </c>
      <c r="E52" s="56">
        <v>735256</v>
      </c>
      <c r="F52" s="56">
        <v>735256</v>
      </c>
      <c r="G52" s="56">
        <f t="shared" si="2"/>
        <v>0</v>
      </c>
      <c r="H52" s="56"/>
      <c r="I52" s="108" t="s">
        <v>127</v>
      </c>
      <c r="J52" s="56">
        <f t="shared" si="0"/>
        <v>735256</v>
      </c>
      <c r="K52" s="97"/>
      <c r="L52" s="5"/>
      <c r="M52" s="47"/>
      <c r="N52" s="42"/>
    </row>
    <row r="53" spans="2:14" x14ac:dyDescent="0.2">
      <c r="B53" s="105">
        <f t="shared" si="1"/>
        <v>44</v>
      </c>
      <c r="C53" s="55" t="s">
        <v>95</v>
      </c>
      <c r="D53" s="55" t="s">
        <v>96</v>
      </c>
      <c r="E53" s="56">
        <v>2186001</v>
      </c>
      <c r="F53" s="56">
        <v>2186001</v>
      </c>
      <c r="G53" s="56">
        <f t="shared" si="2"/>
        <v>0</v>
      </c>
      <c r="H53" s="56"/>
      <c r="I53" s="106"/>
      <c r="J53" s="56">
        <f t="shared" si="0"/>
        <v>2186001</v>
      </c>
      <c r="K53" s="97"/>
      <c r="L53" s="5"/>
      <c r="M53" s="47"/>
      <c r="N53" s="42"/>
    </row>
    <row r="54" spans="2:14" ht="25.5" x14ac:dyDescent="0.2">
      <c r="B54" s="105">
        <f t="shared" si="1"/>
        <v>45</v>
      </c>
      <c r="C54" s="55" t="s">
        <v>97</v>
      </c>
      <c r="D54" s="55"/>
      <c r="E54" s="56" t="s">
        <v>116</v>
      </c>
      <c r="F54" s="56" t="s">
        <v>116</v>
      </c>
      <c r="G54" s="56" t="s">
        <v>116</v>
      </c>
      <c r="H54" s="56"/>
      <c r="I54" s="106"/>
      <c r="J54" s="56" t="str">
        <f>E54</f>
        <v xml:space="preserve">Included in PS SUMS </v>
      </c>
      <c r="K54" s="97"/>
      <c r="L54" s="5"/>
      <c r="M54" s="47"/>
      <c r="N54" s="42"/>
    </row>
    <row r="55" spans="2:14" x14ac:dyDescent="0.2">
      <c r="B55" s="105">
        <f t="shared" si="1"/>
        <v>46</v>
      </c>
      <c r="C55" s="55" t="s">
        <v>98</v>
      </c>
      <c r="D55" s="55" t="s">
        <v>99</v>
      </c>
      <c r="E55" s="56">
        <v>1556200</v>
      </c>
      <c r="F55" s="56">
        <v>1556200</v>
      </c>
      <c r="G55" s="56">
        <f t="shared" si="2"/>
        <v>0</v>
      </c>
      <c r="H55" s="56"/>
      <c r="I55" s="106"/>
      <c r="J55" s="56">
        <f t="shared" si="0"/>
        <v>1556200</v>
      </c>
      <c r="K55" s="97"/>
      <c r="L55" s="5"/>
      <c r="M55" s="47"/>
      <c r="N55" s="42"/>
    </row>
    <row r="56" spans="2:14" x14ac:dyDescent="0.2">
      <c r="B56" s="105">
        <f t="shared" si="1"/>
        <v>47</v>
      </c>
      <c r="C56" s="55" t="s">
        <v>100</v>
      </c>
      <c r="D56" s="55" t="s">
        <v>101</v>
      </c>
      <c r="E56" s="56">
        <v>618960</v>
      </c>
      <c r="F56" s="56">
        <v>618960</v>
      </c>
      <c r="G56" s="56">
        <f t="shared" si="2"/>
        <v>0</v>
      </c>
      <c r="H56" s="56"/>
      <c r="I56" s="106"/>
      <c r="J56" s="56">
        <f t="shared" si="0"/>
        <v>618960</v>
      </c>
      <c r="K56" s="97"/>
      <c r="L56" s="5"/>
      <c r="M56" s="47"/>
      <c r="N56" s="42"/>
    </row>
    <row r="57" spans="2:14" x14ac:dyDescent="0.2">
      <c r="B57" s="105">
        <f t="shared" si="1"/>
        <v>48</v>
      </c>
      <c r="C57" s="55" t="s">
        <v>102</v>
      </c>
      <c r="D57" s="55" t="s">
        <v>103</v>
      </c>
      <c r="E57" s="56">
        <v>363688</v>
      </c>
      <c r="F57" s="56">
        <v>363688</v>
      </c>
      <c r="G57" s="56">
        <f t="shared" si="2"/>
        <v>0</v>
      </c>
      <c r="H57" s="56"/>
      <c r="I57" s="106"/>
      <c r="J57" s="56">
        <f t="shared" si="0"/>
        <v>363688</v>
      </c>
      <c r="K57" s="97"/>
      <c r="L57" s="5"/>
      <c r="M57" s="47"/>
      <c r="N57" s="42"/>
    </row>
    <row r="58" spans="2:14" x14ac:dyDescent="0.2">
      <c r="B58" s="105">
        <f t="shared" si="1"/>
        <v>49</v>
      </c>
      <c r="C58" s="55" t="s">
        <v>104</v>
      </c>
      <c r="D58" s="55" t="s">
        <v>105</v>
      </c>
      <c r="E58" s="56">
        <v>428931</v>
      </c>
      <c r="F58" s="56">
        <v>428931</v>
      </c>
      <c r="G58" s="56">
        <f t="shared" si="2"/>
        <v>0</v>
      </c>
      <c r="H58" s="56"/>
      <c r="I58" s="106"/>
      <c r="J58" s="56">
        <f t="shared" si="0"/>
        <v>428931</v>
      </c>
      <c r="K58" s="97"/>
      <c r="L58" s="5"/>
      <c r="M58" s="47"/>
      <c r="N58" s="42"/>
    </row>
    <row r="59" spans="2:14" x14ac:dyDescent="0.2">
      <c r="B59" s="105">
        <f t="shared" si="1"/>
        <v>50</v>
      </c>
      <c r="C59" s="55" t="s">
        <v>106</v>
      </c>
      <c r="D59" s="55" t="s">
        <v>107</v>
      </c>
      <c r="E59" s="56">
        <v>20530</v>
      </c>
      <c r="F59" s="56">
        <v>20530</v>
      </c>
      <c r="G59" s="56">
        <f t="shared" si="2"/>
        <v>0</v>
      </c>
      <c r="H59" s="56"/>
      <c r="I59" s="106"/>
      <c r="J59" s="56">
        <f t="shared" si="0"/>
        <v>20530</v>
      </c>
      <c r="K59" s="97"/>
      <c r="L59" s="5"/>
      <c r="M59" s="47"/>
      <c r="N59" s="42"/>
    </row>
    <row r="60" spans="2:14" x14ac:dyDescent="0.2">
      <c r="B60" s="105">
        <f t="shared" si="1"/>
        <v>51</v>
      </c>
      <c r="C60" s="55" t="s">
        <v>108</v>
      </c>
      <c r="D60" s="55" t="s">
        <v>109</v>
      </c>
      <c r="E60" s="56">
        <v>496356</v>
      </c>
      <c r="F60" s="56">
        <v>496356</v>
      </c>
      <c r="G60" s="56">
        <f t="shared" si="2"/>
        <v>0</v>
      </c>
      <c r="H60" s="56"/>
      <c r="I60" s="106"/>
      <c r="J60" s="56">
        <f t="shared" si="0"/>
        <v>496356</v>
      </c>
      <c r="K60" s="97"/>
      <c r="L60" s="5"/>
      <c r="M60" s="47"/>
      <c r="N60" s="42"/>
    </row>
    <row r="61" spans="2:14" x14ac:dyDescent="0.2">
      <c r="B61" s="105">
        <f t="shared" si="1"/>
        <v>52</v>
      </c>
      <c r="C61" s="55" t="s">
        <v>110</v>
      </c>
      <c r="D61" s="55" t="s">
        <v>111</v>
      </c>
      <c r="E61" s="56">
        <v>283729</v>
      </c>
      <c r="F61" s="56">
        <v>283727</v>
      </c>
      <c r="G61" s="56">
        <f t="shared" si="2"/>
        <v>-2</v>
      </c>
      <c r="H61" s="56"/>
      <c r="I61" s="106"/>
      <c r="J61" s="56">
        <f t="shared" si="0"/>
        <v>283727</v>
      </c>
      <c r="K61" s="97"/>
      <c r="L61" s="5"/>
      <c r="M61" s="47"/>
      <c r="N61" s="42"/>
    </row>
    <row r="62" spans="2:14" ht="12.75" customHeight="1" x14ac:dyDescent="0.2">
      <c r="B62" s="105">
        <f t="shared" si="1"/>
        <v>53</v>
      </c>
      <c r="C62" s="55" t="s">
        <v>112</v>
      </c>
      <c r="D62" s="55" t="s">
        <v>21</v>
      </c>
      <c r="E62" s="56">
        <v>38210</v>
      </c>
      <c r="F62" s="56">
        <v>38210</v>
      </c>
      <c r="G62" s="56">
        <f t="shared" si="2"/>
        <v>0</v>
      </c>
      <c r="H62" s="56"/>
      <c r="I62" s="106"/>
      <c r="J62" s="56">
        <f t="shared" ref="J62:J64" si="3">E62+G62+H62</f>
        <v>38210</v>
      </c>
      <c r="K62" s="97"/>
      <c r="L62" s="5"/>
      <c r="M62" s="47"/>
      <c r="N62" s="42"/>
    </row>
    <row r="63" spans="2:14" ht="25.5" x14ac:dyDescent="0.2">
      <c r="B63" s="105">
        <f t="shared" si="1"/>
        <v>54</v>
      </c>
      <c r="C63" s="55" t="s">
        <v>113</v>
      </c>
      <c r="D63" s="55"/>
      <c r="E63" s="56" t="s">
        <v>117</v>
      </c>
      <c r="F63" s="56" t="s">
        <v>117</v>
      </c>
      <c r="G63" s="56" t="s">
        <v>117</v>
      </c>
      <c r="H63" s="56"/>
      <c r="I63" s="106"/>
      <c r="J63" s="56" t="str">
        <f>E63</f>
        <v xml:space="preserve">Included in Concrete Trades </v>
      </c>
      <c r="K63" s="97"/>
      <c r="L63" s="5"/>
      <c r="M63" s="47"/>
      <c r="N63" s="42"/>
    </row>
    <row r="64" spans="2:14" x14ac:dyDescent="0.2">
      <c r="B64" s="105">
        <f t="shared" si="1"/>
        <v>55</v>
      </c>
      <c r="C64" s="55" t="s">
        <v>114</v>
      </c>
      <c r="D64" s="55" t="s">
        <v>21</v>
      </c>
      <c r="E64" s="56">
        <v>152640</v>
      </c>
      <c r="F64" s="56">
        <v>139640</v>
      </c>
      <c r="G64" s="56">
        <f t="shared" si="2"/>
        <v>-13000</v>
      </c>
      <c r="H64" s="56"/>
      <c r="I64" s="106" t="s">
        <v>131</v>
      </c>
      <c r="J64" s="56">
        <f t="shared" si="3"/>
        <v>139640</v>
      </c>
      <c r="K64" s="97"/>
      <c r="L64" s="5"/>
      <c r="M64" s="47"/>
      <c r="N64" s="42"/>
    </row>
    <row r="65" spans="1:14" x14ac:dyDescent="0.2">
      <c r="B65" s="105">
        <f t="shared" si="1"/>
        <v>56</v>
      </c>
      <c r="C65" s="55" t="s">
        <v>115</v>
      </c>
      <c r="D65" s="55" t="s">
        <v>21</v>
      </c>
      <c r="E65" s="56">
        <v>867000</v>
      </c>
      <c r="F65" s="56">
        <v>867000</v>
      </c>
      <c r="G65" s="56">
        <f>F65-E65</f>
        <v>0</v>
      </c>
      <c r="H65" s="56"/>
      <c r="I65" s="96"/>
      <c r="J65" s="56">
        <f>E65+G65+H65</f>
        <v>867000</v>
      </c>
      <c r="K65" s="97"/>
      <c r="L65" s="5"/>
      <c r="M65" s="47"/>
      <c r="N65" s="42"/>
    </row>
    <row r="66" spans="1:14" s="7" customFormat="1" ht="25.5" x14ac:dyDescent="0.2">
      <c r="A66" s="41"/>
      <c r="B66" s="105">
        <f t="shared" si="1"/>
        <v>57</v>
      </c>
      <c r="C66" s="81" t="s">
        <v>121</v>
      </c>
      <c r="D66" s="6"/>
      <c r="E66" s="57">
        <v>4104531.18</v>
      </c>
      <c r="F66" s="57"/>
      <c r="G66" s="57"/>
      <c r="H66" s="57"/>
      <c r="I66" s="108" t="s">
        <v>122</v>
      </c>
      <c r="J66" s="56">
        <f t="shared" ref="J66" si="4">E66+H66</f>
        <v>4104531.18</v>
      </c>
      <c r="K66" s="97"/>
      <c r="L66" s="5"/>
      <c r="M66" s="47"/>
      <c r="N66" s="42"/>
    </row>
    <row r="67" spans="1:14" ht="15" customHeight="1" thickBot="1" x14ac:dyDescent="0.25">
      <c r="B67" s="98"/>
      <c r="C67" s="99" t="s">
        <v>17</v>
      </c>
      <c r="D67" s="100"/>
      <c r="E67" s="101">
        <f>SUM(E10:E66)</f>
        <v>30684457.18</v>
      </c>
      <c r="F67" s="101"/>
      <c r="G67" s="101">
        <f>SUM(G10:G66)</f>
        <v>-13000</v>
      </c>
      <c r="H67" s="102">
        <f>SUM(H10:H66)</f>
        <v>13502.125</v>
      </c>
      <c r="I67" s="103"/>
      <c r="J67" s="104">
        <f>SUM(J10:J66)</f>
        <v>30684959.305</v>
      </c>
      <c r="K67" s="64"/>
      <c r="M67" s="9"/>
      <c r="N67" s="12"/>
    </row>
    <row r="68" spans="1:14" ht="15" customHeight="1" thickBot="1" x14ac:dyDescent="0.25">
      <c r="B68" s="88"/>
      <c r="C68" s="82" t="s">
        <v>120</v>
      </c>
      <c r="D68" s="65"/>
      <c r="E68" s="85">
        <v>34192400</v>
      </c>
      <c r="F68" s="85"/>
      <c r="G68" s="85"/>
      <c r="H68" s="83"/>
      <c r="I68" s="83"/>
      <c r="J68" s="86">
        <f>E68</f>
        <v>34192400</v>
      </c>
      <c r="K68" s="12"/>
      <c r="L68" s="12"/>
      <c r="M68" s="9"/>
      <c r="N68" s="12"/>
    </row>
    <row r="69" spans="1:14" ht="15" customHeight="1" thickBot="1" x14ac:dyDescent="0.25">
      <c r="B69" s="89"/>
      <c r="C69" s="82" t="s">
        <v>125</v>
      </c>
      <c r="D69" s="65"/>
      <c r="E69" s="85">
        <f>E68-E67</f>
        <v>3507942.8200000003</v>
      </c>
      <c r="F69" s="85"/>
      <c r="G69" s="85"/>
      <c r="H69" s="83"/>
      <c r="I69" s="83"/>
      <c r="J69" s="84">
        <f>J68-J67</f>
        <v>3507440.6950000003</v>
      </c>
      <c r="K69" s="12"/>
      <c r="L69" s="12"/>
      <c r="M69"/>
    </row>
    <row r="70" spans="1:14" ht="15" customHeight="1" thickBot="1" x14ac:dyDescent="0.25">
      <c r="B70" s="90"/>
      <c r="C70" s="82" t="s">
        <v>126</v>
      </c>
      <c r="D70" s="65"/>
      <c r="E70" s="87">
        <f>E69/E68</f>
        <v>0.10259422620231397</v>
      </c>
      <c r="F70" s="87"/>
      <c r="G70" s="87"/>
      <c r="H70" s="83"/>
      <c r="I70" s="83"/>
      <c r="J70" s="87">
        <f>J69/J68</f>
        <v>0.10257954092137435</v>
      </c>
      <c r="K70" s="12"/>
      <c r="L70" s="12"/>
      <c r="M70"/>
    </row>
    <row r="71" spans="1:14" ht="27.75" customHeight="1" thickBot="1" x14ac:dyDescent="0.25">
      <c r="B71"/>
      <c r="C71" s="19" t="s">
        <v>14</v>
      </c>
      <c r="D71" s="19"/>
      <c r="E71" s="19"/>
      <c r="F71" s="19"/>
      <c r="G71" s="19"/>
      <c r="H71" s="20"/>
      <c r="I71" s="16"/>
      <c r="J71" s="73"/>
      <c r="K71" s="12"/>
      <c r="L71" s="12"/>
      <c r="M71"/>
    </row>
    <row r="72" spans="1:14" ht="15" customHeight="1" x14ac:dyDescent="0.2">
      <c r="B72"/>
      <c r="C72" s="19"/>
      <c r="D72" s="19"/>
      <c r="E72" s="19"/>
      <c r="F72" s="19"/>
      <c r="G72" s="19"/>
      <c r="H72" s="20"/>
      <c r="I72" s="12"/>
      <c r="J72" s="73"/>
      <c r="K72" s="12"/>
      <c r="L72" s="12"/>
      <c r="M72"/>
    </row>
    <row r="73" spans="1:14" ht="16.5" customHeight="1" thickBot="1" x14ac:dyDescent="0.25">
      <c r="B73"/>
      <c r="C73" s="11"/>
      <c r="D73" s="11"/>
      <c r="E73" s="11"/>
      <c r="F73" s="11"/>
      <c r="G73" s="11"/>
      <c r="H73" s="11"/>
      <c r="I73" s="12"/>
      <c r="J73" s="68"/>
      <c r="K73" s="12"/>
      <c r="L73" s="12"/>
      <c r="M73"/>
    </row>
    <row r="74" spans="1:14" s="4" customFormat="1" ht="28.5" customHeight="1" thickTop="1" thickBot="1" x14ac:dyDescent="0.25">
      <c r="A74" s="35"/>
      <c r="B74" s="120" t="s">
        <v>11</v>
      </c>
      <c r="C74" s="120"/>
      <c r="D74" s="120"/>
      <c r="E74" s="120"/>
      <c r="F74" s="91"/>
      <c r="G74" s="91"/>
      <c r="H74" s="58"/>
      <c r="I74" s="36"/>
      <c r="J74" s="74"/>
      <c r="K74" s="36"/>
      <c r="L74" s="36"/>
      <c r="M74" s="43"/>
      <c r="N74" s="37"/>
    </row>
    <row r="75" spans="1:14" ht="13.5" thickBot="1" x14ac:dyDescent="0.25">
      <c r="A75" s="17"/>
      <c r="B75"/>
      <c r="C75"/>
      <c r="D75"/>
      <c r="E75"/>
      <c r="F75"/>
      <c r="G75"/>
      <c r="H75" s="11"/>
      <c r="I75" s="12"/>
      <c r="J75" s="69"/>
      <c r="K75" s="12"/>
      <c r="L75" s="12"/>
      <c r="M75"/>
      <c r="N75" s="18"/>
    </row>
    <row r="76" spans="1:14" ht="34.5" customHeight="1" thickTop="1" thickBot="1" x14ac:dyDescent="0.25">
      <c r="A76" s="17"/>
      <c r="B76"/>
      <c r="C76" s="13" t="s">
        <v>9</v>
      </c>
      <c r="D76" s="50"/>
      <c r="E76" s="50"/>
      <c r="F76" s="50"/>
      <c r="G76" s="50"/>
      <c r="H76" s="14"/>
      <c r="I76" s="15"/>
      <c r="J76" s="75"/>
      <c r="K76" s="12"/>
      <c r="L76" s="12"/>
      <c r="M76"/>
      <c r="N76" s="18"/>
    </row>
    <row r="77" spans="1:14" ht="26.25" customHeight="1" thickTop="1" x14ac:dyDescent="0.2">
      <c r="A77" s="17"/>
      <c r="B77"/>
      <c r="C77"/>
      <c r="D77"/>
      <c r="E77"/>
      <c r="F77"/>
      <c r="G77"/>
      <c r="H77" s="11"/>
      <c r="I77" s="12"/>
      <c r="J77" s="69"/>
      <c r="K77" s="12"/>
      <c r="L77" s="12"/>
      <c r="M77"/>
      <c r="N77" s="18"/>
    </row>
    <row r="78" spans="1:14" ht="13.5" thickBot="1" x14ac:dyDescent="0.25">
      <c r="A78" s="17"/>
      <c r="B78"/>
      <c r="C78" s="19" t="s">
        <v>7</v>
      </c>
      <c r="D78" s="19"/>
      <c r="E78" s="19"/>
      <c r="F78" s="19"/>
      <c r="G78" s="19"/>
      <c r="H78" s="20"/>
      <c r="I78" s="16"/>
      <c r="J78" s="73"/>
      <c r="K78" s="12"/>
      <c r="L78" s="12"/>
      <c r="M78"/>
      <c r="N78" s="18"/>
    </row>
    <row r="79" spans="1:14" x14ac:dyDescent="0.2">
      <c r="A79" s="17"/>
      <c r="B79"/>
      <c r="C79" s="19"/>
      <c r="D79" s="19"/>
      <c r="E79" s="19"/>
      <c r="F79" s="19"/>
      <c r="G79" s="19"/>
      <c r="H79" s="21"/>
      <c r="I79" s="12"/>
      <c r="J79" s="76"/>
      <c r="K79" s="12"/>
      <c r="L79" s="12"/>
      <c r="M79"/>
      <c r="N79" s="18"/>
    </row>
    <row r="80" spans="1:14" x14ac:dyDescent="0.2">
      <c r="A80" s="17"/>
      <c r="B80"/>
      <c r="C80" s="19"/>
      <c r="D80" s="19"/>
      <c r="E80" s="19"/>
      <c r="F80" s="19"/>
      <c r="G80" s="19"/>
      <c r="H80" s="21"/>
      <c r="I80" s="12"/>
      <c r="J80" s="76"/>
      <c r="K80" s="12"/>
      <c r="L80" s="12"/>
      <c r="M80"/>
      <c r="N80" s="18"/>
    </row>
    <row r="81" spans="1:14" ht="13.5" thickBot="1" x14ac:dyDescent="0.25">
      <c r="A81" s="17"/>
      <c r="B81"/>
      <c r="C81" s="19" t="s">
        <v>3</v>
      </c>
      <c r="D81" s="19"/>
      <c r="E81" s="19"/>
      <c r="F81" s="19"/>
      <c r="G81" s="19"/>
      <c r="H81" s="20"/>
      <c r="I81" s="16"/>
      <c r="J81" s="73"/>
      <c r="K81" s="12"/>
      <c r="L81" s="12"/>
      <c r="M81"/>
      <c r="N81" s="18"/>
    </row>
    <row r="82" spans="1:14" x14ac:dyDescent="0.2">
      <c r="A82" s="17"/>
      <c r="B82"/>
      <c r="C82" s="22"/>
      <c r="D82" s="22"/>
      <c r="E82" s="22"/>
      <c r="F82" s="22"/>
      <c r="G82" s="22"/>
      <c r="H82" s="11"/>
      <c r="I82" s="12"/>
      <c r="J82" s="69"/>
      <c r="K82" s="12"/>
      <c r="L82" s="12"/>
      <c r="M82"/>
      <c r="N82" s="18"/>
    </row>
    <row r="83" spans="1:14" x14ac:dyDescent="0.2">
      <c r="A83" s="17"/>
      <c r="B83"/>
      <c r="C83" s="22"/>
      <c r="D83" s="22"/>
      <c r="E83" s="22"/>
      <c r="F83" s="22"/>
      <c r="G83" s="22"/>
      <c r="H83" s="11"/>
      <c r="I83" s="12"/>
      <c r="J83" s="69"/>
      <c r="K83" s="12"/>
      <c r="L83" s="12"/>
      <c r="M83"/>
      <c r="N83" s="18"/>
    </row>
    <row r="84" spans="1:14" x14ac:dyDescent="0.2">
      <c r="A84" s="17"/>
      <c r="B84"/>
      <c r="C84" s="119" t="s">
        <v>8</v>
      </c>
      <c r="D84" s="119"/>
      <c r="E84" s="119"/>
      <c r="F84" s="119"/>
      <c r="G84" s="119"/>
      <c r="H84" s="119"/>
      <c r="I84" s="119"/>
      <c r="J84" s="77"/>
      <c r="K84" s="46"/>
      <c r="L84" s="46"/>
      <c r="M84"/>
      <c r="N84" s="18"/>
    </row>
    <row r="85" spans="1:14" ht="13.5" thickBot="1" x14ac:dyDescent="0.25">
      <c r="A85" s="23"/>
      <c r="B85" s="27"/>
      <c r="C85" s="27"/>
      <c r="D85" s="27"/>
      <c r="E85" s="27"/>
      <c r="F85" s="27"/>
      <c r="G85" s="27"/>
      <c r="H85" s="28"/>
      <c r="I85" s="29"/>
      <c r="J85" s="78"/>
      <c r="K85" s="29"/>
      <c r="L85" s="29"/>
      <c r="M85" s="27"/>
      <c r="N85" s="30"/>
    </row>
    <row r="86" spans="1:14" ht="13.5" thickTop="1" x14ac:dyDescent="0.2"/>
  </sheetData>
  <sheetProtection formatCells="0" formatColumns="0" formatRows="0" insertColumns="0" insertRows="0" insertHyperlinks="0" deleteColumns="0" deleteRows="0" selectLockedCells="1" sort="0"/>
  <mergeCells count="7">
    <mergeCell ref="B1:M1"/>
    <mergeCell ref="B2:M2"/>
    <mergeCell ref="C84:I84"/>
    <mergeCell ref="B74:E74"/>
    <mergeCell ref="M6:M9"/>
    <mergeCell ref="B6:E6"/>
    <mergeCell ref="G8:G9"/>
  </mergeCells>
  <phoneticPr fontId="0" type="noConversion"/>
  <conditionalFormatting sqref="D1:D1048576">
    <cfRule type="cellIs" dxfId="2" priority="13" operator="equal">
      <formula>"Mcnab"</formula>
    </cfRule>
  </conditionalFormatting>
  <conditionalFormatting sqref="H10:H66">
    <cfRule type="cellIs" dxfId="1" priority="1" operator="lessThan">
      <formula>0</formula>
    </cfRule>
    <cfRule type="cellIs" dxfId="0" priority="2" operator="greaterThan">
      <formula>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8" scale="55" fitToWidth="0" orientation="landscape" r:id="rId1"/>
  <headerFooter alignWithMargins="0">
    <oddHeader>&amp;L&amp;G</oddHeader>
    <oddFooter xml:space="preserve">&amp;L&amp;"Arial,Bold"McNab Confidential Project Budget
&amp;R&amp;8FORM: 05.08
REV: 20150617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ProjectBudget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Project Budget</dc:title>
  <dc:creator>Danny Rowe</dc:creator>
  <cp:lastModifiedBy>Adrian Wyatt</cp:lastModifiedBy>
  <cp:lastPrinted>2022-04-05T03:50:48Z</cp:lastPrinted>
  <dcterms:created xsi:type="dcterms:W3CDTF">1998-04-27T06:11:34Z</dcterms:created>
  <dcterms:modified xsi:type="dcterms:W3CDTF">2024-05-13T00:46:25Z</dcterms:modified>
</cp:coreProperties>
</file>