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/>
  <mc:AlternateContent xmlns:mc="http://schemas.openxmlformats.org/markup-compatibility/2006">
    <mc:Choice Requires="x15">
      <x15ac:absPath xmlns:x15ac="http://schemas.microsoft.com/office/spreadsheetml/2010/11/ac" url="https://gabrielliconstruction.sharepoint.com/sites/IBMS-FSCAGC/Shared Documents/RECORDS/F TENDER/250006 - EQL Bowen Pole Yard/3 Tender Submission/Workings/"/>
    </mc:Choice>
  </mc:AlternateContent>
  <xr:revisionPtr revIDLastSave="48" documentId="8_{956D6367-ED83-4995-BDC6-2175B083D9FA}" xr6:coauthVersionLast="47" xr6:coauthVersionMax="47" xr10:uidLastSave="{BC7F8F4E-47E5-4428-8770-9733FA6B0F3D}"/>
  <bookViews>
    <workbookView xWindow="-28898" yWindow="-5272" windowWidth="28996" windowHeight="15675" tabRatio="599" xr2:uid="{00000000-000D-0000-FFFF-FFFF00000000}"/>
  </bookViews>
  <sheets>
    <sheet name="BOQ" sheetId="6" r:id="rId1"/>
  </sheets>
  <definedNames>
    <definedName name="_xlnm.Print_Area" localSheetId="0">BOQ!$A$1:$F$55</definedName>
    <definedName name="_xlnm.Print_Titles" localSheetId="0">BOQ!$1:$7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5" i="6" l="1"/>
  <c r="F48" i="6"/>
  <c r="F42" i="6"/>
  <c r="F32" i="6"/>
  <c r="D37" i="6"/>
  <c r="D34" i="6"/>
  <c r="D39" i="6" s="1"/>
  <c r="D38" i="6" l="1"/>
  <c r="B17" i="6"/>
  <c r="B55" i="6" l="1"/>
  <c r="D40" i="6"/>
  <c r="F17" i="6" l="1"/>
  <c r="D35" i="6" l="1"/>
  <c r="B48" i="6" l="1"/>
  <c r="B42" i="6"/>
  <c r="B32" i="6"/>
  <c r="B15" i="6"/>
  <c r="A15" i="6"/>
  <c r="B13" i="6"/>
  <c r="A13" i="6"/>
  <c r="B11" i="6"/>
  <c r="A11" i="6"/>
  <c r="F11" i="6" l="1"/>
  <c r="F15" i="6"/>
  <c r="F13" i="6"/>
  <c r="F19" i="6" l="1"/>
  <c r="F20" i="6" s="1"/>
  <c r="F21" i="6" s="1"/>
</calcChain>
</file>

<file path=xl/sharedStrings.xml><?xml version="1.0" encoding="utf-8"?>
<sst xmlns="http://schemas.openxmlformats.org/spreadsheetml/2006/main" count="58" uniqueCount="44">
  <si>
    <t>Job No.</t>
  </si>
  <si>
    <t>Ref No.</t>
  </si>
  <si>
    <t>Date.</t>
  </si>
  <si>
    <t>DESCRIPTION</t>
  </si>
  <si>
    <t>TOTAL</t>
  </si>
  <si>
    <t>SUBTOTAL</t>
  </si>
  <si>
    <t>10% GST</t>
  </si>
  <si>
    <t xml:space="preserve">  CIVILWORKS CONSTRUCTION TOTAL</t>
  </si>
  <si>
    <t>ITEM</t>
  </si>
  <si>
    <t>UNIT</t>
  </si>
  <si>
    <t>QUANTITY</t>
  </si>
  <si>
    <t>RATE</t>
  </si>
  <si>
    <t>AMOUNT</t>
  </si>
  <si>
    <t>Item</t>
  </si>
  <si>
    <t>Provision for traffic</t>
  </si>
  <si>
    <r>
      <t>m</t>
    </r>
    <r>
      <rPr>
        <vertAlign val="superscript"/>
        <sz val="10"/>
        <rFont val="Arial"/>
        <family val="2"/>
      </rPr>
      <t>2</t>
    </r>
  </si>
  <si>
    <r>
      <t>m</t>
    </r>
    <r>
      <rPr>
        <vertAlign val="superscript"/>
        <sz val="10"/>
        <rFont val="Arial"/>
        <family val="2"/>
      </rPr>
      <t>3</t>
    </r>
  </si>
  <si>
    <t>Erosion and Sediment Control Measures</t>
  </si>
  <si>
    <t>SCHEDULE A - PRELIMINARY</t>
  </si>
  <si>
    <t>No.</t>
  </si>
  <si>
    <t>Earthworks:</t>
  </si>
  <si>
    <t xml:space="preserve">SCHEDULE B - EARTHWORKS </t>
  </si>
  <si>
    <t>Site Establishment/Dis-establishment</t>
  </si>
  <si>
    <t>As-constructed documentation</t>
  </si>
  <si>
    <t>Clearing and grubbing</t>
  </si>
  <si>
    <t>(b) Removal of unsuitable material (Provisional Qty)</t>
  </si>
  <si>
    <t>Trim, water and compact subgrade (compaction 95% MDD)</t>
  </si>
  <si>
    <t>Stripping of topsoil (50mm) (Provisional Qty)</t>
  </si>
  <si>
    <t>m</t>
  </si>
  <si>
    <t>SCHEDULE C - ROADWORKS</t>
  </si>
  <si>
    <t>Topsoil respread</t>
  </si>
  <si>
    <t>19-41 Norris Street, Bowen</t>
  </si>
  <si>
    <t>SCHEDULE D - OIL SEPARATOR</t>
  </si>
  <si>
    <t>Sawcut existing pavement</t>
  </si>
  <si>
    <t>Project Management</t>
  </si>
  <si>
    <t>MV-0008</t>
  </si>
  <si>
    <t>(a) D50 - 150mm Rock</t>
  </si>
  <si>
    <t>Supply and place concrete pavement 175mm thk. N32 SL72 including reinforcement, jointing, thickenings, granular material sub-base and compaction for temporary entrance</t>
  </si>
  <si>
    <t>Remove and dispose of existing concrete access</t>
  </si>
  <si>
    <t>Supply and installation of Triple Interceptor pit including Class D lid</t>
  </si>
  <si>
    <t>Supply and installation of DN100 uPVC pipe including excavation, backfill and fittings</t>
  </si>
  <si>
    <t>Outlet rock protection:</t>
  </si>
  <si>
    <t>(a) Cut to spoil</t>
  </si>
  <si>
    <t>BILL OF QUANTITIES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</si>
</sst>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#,##0.00;[Red]\-&quot;$&quot;#,##0.00"/>
    <numFmt numFmtId="164" formatCode="_(&quot;$&quot;* #,##0.00_);_(&quot;$&quot;* \(#,##0.00\);_(&quot;$&quot;* &quot;-&quot;??_);_(@_)"/>
    <numFmt numFmtId="165" formatCode="General_)"/>
    <numFmt numFmtId="166" formatCode="&quot;D&quot;0."/>
    <numFmt numFmtId="167" formatCode="&quot;$&quot;#,##0.00"/>
    <numFmt numFmtId="168" formatCode="d\ mmmm\ yyyy"/>
    <numFmt numFmtId="169" formatCode="0.0"/>
    <numFmt numFmtId="170" formatCode="&quot;$&quot;#,##0"/>
  </numFmts>
  <fonts count="17" x14ac:knownFonts="1">
    <font>
      <sz val="10"/>
      <name val="Arial"/>
    </font>
    <font>
      <sz val="10"/>
      <name val="Arial"/>
      <family val="2"/>
    </font>
    <font>
      <vertAlign val="superscript"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  <font>
      <b/>
      <sz val="18"/>
      <color theme="1" tint="0.34998626667073579"/>
      <name val="Arial"/>
      <family val="2"/>
    </font>
    <font>
      <sz val="16"/>
      <color theme="1" tint="0.34998626667073579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sz val="11"/>
      <color rgb="FFFF0000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2">
    <xf numFmtId="0" fontId="0" fillId="0" borderId="0" xfId="0"/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4" fillId="3" borderId="0" xfId="0" quotePrefix="1" applyFont="1" applyFill="1" applyAlignment="1">
      <alignment horizontal="right"/>
    </xf>
    <xf numFmtId="1" fontId="3" fillId="3" borderId="0" xfId="0" applyNumberFormat="1" applyFont="1" applyFill="1"/>
    <xf numFmtId="0" fontId="5" fillId="3" borderId="0" xfId="0" applyFont="1" applyFill="1"/>
    <xf numFmtId="168" fontId="4" fillId="3" borderId="0" xfId="0" quotePrefix="1" applyNumberFormat="1" applyFont="1" applyFill="1" applyAlignment="1">
      <alignment horizontal="right"/>
    </xf>
    <xf numFmtId="0" fontId="6" fillId="3" borderId="0" xfId="0" applyFont="1" applyFill="1" applyAlignment="1">
      <alignment horizontal="left"/>
    </xf>
    <xf numFmtId="0" fontId="7" fillId="3" borderId="0" xfId="0" applyFont="1" applyFill="1" applyAlignment="1">
      <alignment horizontal="left" vertical="center"/>
    </xf>
    <xf numFmtId="0" fontId="8" fillId="3" borderId="0" xfId="0" quotePrefix="1" applyFont="1" applyFill="1" applyAlignment="1">
      <alignment horizontal="left"/>
    </xf>
    <xf numFmtId="0" fontId="9" fillId="3" borderId="0" xfId="0" quotePrefix="1" applyFont="1" applyFill="1" applyAlignment="1">
      <alignment horizontal="left"/>
    </xf>
    <xf numFmtId="1" fontId="9" fillId="3" borderId="0" xfId="0" quotePrefix="1" applyNumberFormat="1" applyFont="1" applyFill="1" applyAlignment="1">
      <alignment horizontal="left"/>
    </xf>
    <xf numFmtId="0" fontId="10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14" fontId="5" fillId="3" borderId="0" xfId="0" applyNumberFormat="1" applyFont="1" applyFill="1" applyAlignment="1">
      <alignment horizontal="left" vertical="center"/>
    </xf>
    <xf numFmtId="0" fontId="11" fillId="3" borderId="0" xfId="0" applyFont="1" applyFill="1" applyAlignment="1">
      <alignment horizontal="center" vertical="top"/>
    </xf>
    <xf numFmtId="0" fontId="11" fillId="3" borderId="0" xfId="0" applyFont="1" applyFill="1" applyAlignment="1">
      <alignment vertical="top"/>
    </xf>
    <xf numFmtId="1" fontId="11" fillId="3" borderId="0" xfId="0" applyNumberFormat="1" applyFont="1" applyFill="1" applyAlignment="1">
      <alignment vertical="top"/>
    </xf>
    <xf numFmtId="2" fontId="11" fillId="3" borderId="0" xfId="0" applyNumberFormat="1" applyFont="1" applyFill="1" applyAlignment="1">
      <alignment horizontal="center" vertical="top"/>
    </xf>
    <xf numFmtId="167" fontId="5" fillId="3" borderId="0" xfId="0" applyNumberFormat="1" applyFont="1" applyFill="1" applyAlignment="1">
      <alignment horizontal="center" vertical="top"/>
    </xf>
    <xf numFmtId="0" fontId="11" fillId="3" borderId="0" xfId="0" applyFont="1" applyFill="1"/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right" vertical="center" indent="1"/>
    </xf>
    <xf numFmtId="1" fontId="12" fillId="0" borderId="12" xfId="0" applyNumberFormat="1" applyFont="1" applyBorder="1" applyAlignment="1">
      <alignment horizontal="right" vertical="center" indent="1"/>
    </xf>
    <xf numFmtId="0" fontId="4" fillId="0" borderId="13" xfId="0" applyFont="1" applyBorder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 indent="1"/>
    </xf>
    <xf numFmtId="1" fontId="12" fillId="0" borderId="0" xfId="0" applyNumberFormat="1" applyFont="1" applyAlignment="1">
      <alignment horizontal="right" vertical="center" indent="1"/>
    </xf>
    <xf numFmtId="0" fontId="4" fillId="0" borderId="8" xfId="0" applyFont="1" applyBorder="1" applyAlignment="1">
      <alignment horizontal="right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1" fontId="12" fillId="2" borderId="2" xfId="0" applyNumberFormat="1" applyFont="1" applyFill="1" applyBorder="1" applyAlignment="1">
      <alignment horizontal="center" vertical="center" wrapText="1"/>
    </xf>
    <xf numFmtId="0" fontId="11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14" fillId="2" borderId="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top"/>
    </xf>
    <xf numFmtId="0" fontId="5" fillId="3" borderId="0" xfId="0" applyFont="1" applyFill="1" applyAlignment="1">
      <alignment horizontal="left" indent="1"/>
    </xf>
    <xf numFmtId="0" fontId="1" fillId="3" borderId="0" xfId="0" applyFont="1" applyFill="1" applyAlignment="1">
      <alignment vertical="center"/>
    </xf>
    <xf numFmtId="0" fontId="11" fillId="3" borderId="0" xfId="0" applyFont="1" applyFill="1" applyAlignment="1">
      <alignment horizontal="right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right" vertical="top"/>
    </xf>
    <xf numFmtId="0" fontId="11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top"/>
    </xf>
    <xf numFmtId="0" fontId="11" fillId="3" borderId="0" xfId="0" applyFont="1" applyFill="1" applyAlignment="1">
      <alignment horizontal="left"/>
    </xf>
    <xf numFmtId="8" fontId="11" fillId="3" borderId="0" xfId="0" applyNumberFormat="1" applyFont="1" applyFill="1" applyAlignment="1">
      <alignment horizontal="left" vertical="top"/>
    </xf>
    <xf numFmtId="8" fontId="11" fillId="3" borderId="0" xfId="0" applyNumberFormat="1" applyFont="1" applyFill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center"/>
    </xf>
    <xf numFmtId="8" fontId="15" fillId="0" borderId="0" xfId="0" applyNumberFormat="1" applyFont="1"/>
    <xf numFmtId="0" fontId="15" fillId="0" borderId="0" xfId="0" applyFont="1" applyAlignment="1">
      <alignment horizontal="right"/>
    </xf>
    <xf numFmtId="0" fontId="5" fillId="3" borderId="0" xfId="0" applyFont="1" applyFill="1" applyAlignment="1">
      <alignment horizontal="right" vertical="center"/>
    </xf>
    <xf numFmtId="0" fontId="13" fillId="4" borderId="3" xfId="0" applyFont="1" applyFill="1" applyBorder="1" applyAlignment="1">
      <alignment horizontal="center" vertical="top"/>
    </xf>
    <xf numFmtId="167" fontId="5" fillId="4" borderId="3" xfId="0" applyNumberFormat="1" applyFont="1" applyFill="1" applyBorder="1" applyAlignment="1">
      <alignment vertical="top"/>
    </xf>
    <xf numFmtId="165" fontId="5" fillId="4" borderId="6" xfId="0" applyNumberFormat="1" applyFont="1" applyFill="1" applyBorder="1" applyAlignment="1">
      <alignment horizontal="center" vertical="top"/>
    </xf>
    <xf numFmtId="167" fontId="5" fillId="4" borderId="6" xfId="0" applyNumberFormat="1" applyFont="1" applyFill="1" applyBorder="1" applyAlignment="1">
      <alignment vertical="top"/>
    </xf>
    <xf numFmtId="0" fontId="5" fillId="4" borderId="6" xfId="0" applyFont="1" applyFill="1" applyBorder="1" applyAlignment="1">
      <alignment horizontal="center" vertical="top"/>
    </xf>
    <xf numFmtId="0" fontId="11" fillId="4" borderId="6" xfId="0" applyFont="1" applyFill="1" applyBorder="1" applyAlignment="1">
      <alignment horizontal="center" vertical="top"/>
    </xf>
    <xf numFmtId="8" fontId="14" fillId="4" borderId="11" xfId="1" applyNumberFormat="1" applyFont="1" applyFill="1" applyBorder="1" applyAlignment="1">
      <alignment vertical="center" wrapText="1"/>
    </xf>
    <xf numFmtId="165" fontId="4" fillId="4" borderId="3" xfId="0" applyNumberFormat="1" applyFont="1" applyFill="1" applyBorder="1" applyAlignment="1">
      <alignment horizontal="right" vertical="center"/>
    </xf>
    <xf numFmtId="165" fontId="4" fillId="4" borderId="3" xfId="0" applyNumberFormat="1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center" vertical="center"/>
    </xf>
    <xf numFmtId="1" fontId="11" fillId="4" borderId="3" xfId="0" applyNumberFormat="1" applyFont="1" applyFill="1" applyBorder="1" applyAlignment="1">
      <alignment horizontal="center" vertical="center"/>
    </xf>
    <xf numFmtId="2" fontId="11" fillId="4" borderId="3" xfId="0" applyNumberFormat="1" applyFont="1" applyFill="1" applyBorder="1" applyAlignment="1">
      <alignment horizontal="center" vertical="center"/>
    </xf>
    <xf numFmtId="167" fontId="5" fillId="4" borderId="3" xfId="0" applyNumberFormat="1" applyFont="1" applyFill="1" applyBorder="1" applyAlignment="1">
      <alignment horizontal="center" vertical="center"/>
    </xf>
    <xf numFmtId="167" fontId="5" fillId="4" borderId="6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 wrapText="1"/>
    </xf>
    <xf numFmtId="1" fontId="5" fillId="4" borderId="4" xfId="0" applyNumberFormat="1" applyFont="1" applyFill="1" applyBorder="1" applyAlignment="1">
      <alignment horizontal="center" vertical="center"/>
    </xf>
    <xf numFmtId="2" fontId="5" fillId="4" borderId="4" xfId="0" applyNumberFormat="1" applyFont="1" applyFill="1" applyBorder="1" applyAlignment="1">
      <alignment horizontal="center" vertical="center"/>
    </xf>
    <xf numFmtId="167" fontId="5" fillId="4" borderId="4" xfId="0" applyNumberFormat="1" applyFont="1" applyFill="1" applyBorder="1" applyAlignment="1">
      <alignment horizontal="center" vertical="center"/>
    </xf>
    <xf numFmtId="167" fontId="14" fillId="4" borderId="2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right" vertical="center"/>
    </xf>
    <xf numFmtId="167" fontId="11" fillId="4" borderId="3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right" vertical="center"/>
    </xf>
    <xf numFmtId="169" fontId="1" fillId="4" borderId="6" xfId="0" applyNumberFormat="1" applyFont="1" applyFill="1" applyBorder="1" applyAlignment="1">
      <alignment horizontal="center" vertical="center"/>
    </xf>
    <xf numFmtId="167" fontId="1" fillId="4" borderId="6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center" vertical="top"/>
    </xf>
    <xf numFmtId="0" fontId="5" fillId="4" borderId="4" xfId="0" applyFont="1" applyFill="1" applyBorder="1" applyAlignment="1">
      <alignment horizontal="left" vertical="top" wrapText="1"/>
    </xf>
    <xf numFmtId="1" fontId="5" fillId="4" borderId="4" xfId="0" applyNumberFormat="1" applyFont="1" applyFill="1" applyBorder="1" applyAlignment="1">
      <alignment horizontal="center" vertical="top"/>
    </xf>
    <xf numFmtId="167" fontId="5" fillId="4" borderId="4" xfId="0" applyNumberFormat="1" applyFont="1" applyFill="1" applyBorder="1" applyAlignment="1">
      <alignment horizontal="center" vertical="top"/>
    </xf>
    <xf numFmtId="0" fontId="1" fillId="4" borderId="6" xfId="0" applyFont="1" applyFill="1" applyBorder="1" applyAlignment="1">
      <alignment horizontal="center" vertical="center"/>
    </xf>
    <xf numFmtId="166" fontId="5" fillId="4" borderId="4" xfId="0" applyNumberFormat="1" applyFont="1" applyFill="1" applyBorder="1" applyAlignment="1">
      <alignment horizontal="center" vertical="center"/>
    </xf>
    <xf numFmtId="8" fontId="11" fillId="3" borderId="0" xfId="0" applyNumberFormat="1" applyFont="1" applyFill="1" applyAlignment="1">
      <alignment horizontal="center"/>
    </xf>
    <xf numFmtId="0" fontId="1" fillId="4" borderId="6" xfId="0" applyFont="1" applyFill="1" applyBorder="1" applyAlignment="1">
      <alignment horizontal="right" vertical="top"/>
    </xf>
    <xf numFmtId="0" fontId="1" fillId="3" borderId="0" xfId="0" applyFont="1" applyFill="1" applyAlignment="1">
      <alignment horizontal="center" vertical="center"/>
    </xf>
    <xf numFmtId="169" fontId="11" fillId="3" borderId="0" xfId="0" applyNumberFormat="1" applyFont="1" applyFill="1" applyAlignment="1">
      <alignment horizontal="center"/>
    </xf>
    <xf numFmtId="169" fontId="5" fillId="4" borderId="6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right" vertical="center"/>
    </xf>
    <xf numFmtId="1" fontId="1" fillId="3" borderId="0" xfId="0" quotePrefix="1" applyNumberFormat="1" applyFont="1" applyFill="1" applyAlignment="1">
      <alignment horizontal="left" vertical="center"/>
    </xf>
    <xf numFmtId="0" fontId="11" fillId="4" borderId="0" xfId="0" applyFont="1" applyFill="1" applyAlignment="1">
      <alignment vertical="center"/>
    </xf>
    <xf numFmtId="0" fontId="11" fillId="4" borderId="0" xfId="0" applyFont="1" applyFill="1" applyAlignment="1">
      <alignment vertical="top"/>
    </xf>
    <xf numFmtId="0" fontId="11" fillId="4" borderId="0" xfId="0" applyFont="1" applyFill="1" applyAlignment="1">
      <alignment horizontal="center" vertical="top"/>
    </xf>
    <xf numFmtId="165" fontId="5" fillId="4" borderId="7" xfId="0" applyNumberFormat="1" applyFont="1" applyFill="1" applyBorder="1" applyAlignment="1">
      <alignment vertical="center"/>
    </xf>
    <xf numFmtId="165" fontId="5" fillId="4" borderId="0" xfId="0" applyNumberFormat="1" applyFont="1" applyFill="1" applyAlignment="1">
      <alignment vertical="center"/>
    </xf>
    <xf numFmtId="165" fontId="4" fillId="4" borderId="6" xfId="0" applyNumberFormat="1" applyFont="1" applyFill="1" applyBorder="1" applyAlignment="1">
      <alignment horizontal="left" vertical="center"/>
    </xf>
    <xf numFmtId="0" fontId="11" fillId="4" borderId="6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right" vertical="center"/>
    </xf>
    <xf numFmtId="167" fontId="1" fillId="4" borderId="15" xfId="0" applyNumberFormat="1" applyFont="1" applyFill="1" applyBorder="1" applyAlignment="1">
      <alignment horizontal="center" vertical="center"/>
    </xf>
    <xf numFmtId="167" fontId="1" fillId="4" borderId="7" xfId="0" applyNumberFormat="1" applyFont="1" applyFill="1" applyBorder="1" applyAlignment="1">
      <alignment horizontal="center" vertical="center"/>
    </xf>
    <xf numFmtId="167" fontId="5" fillId="4" borderId="7" xfId="0" applyNumberFormat="1" applyFont="1" applyFill="1" applyBorder="1" applyAlignment="1">
      <alignment horizontal="center" vertical="center"/>
    </xf>
    <xf numFmtId="165" fontId="1" fillId="4" borderId="6" xfId="0" applyNumberFormat="1" applyFont="1" applyFill="1" applyBorder="1" applyAlignment="1">
      <alignment horizontal="left" vertical="center"/>
    </xf>
    <xf numFmtId="170" fontId="1" fillId="4" borderId="6" xfId="0" applyNumberFormat="1" applyFont="1" applyFill="1" applyBorder="1" applyAlignment="1">
      <alignment horizontal="center" vertical="center"/>
    </xf>
    <xf numFmtId="170" fontId="1" fillId="4" borderId="15" xfId="0" applyNumberFormat="1" applyFont="1" applyFill="1" applyBorder="1" applyAlignment="1">
      <alignment horizontal="center" vertical="center"/>
    </xf>
    <xf numFmtId="165" fontId="4" fillId="4" borderId="8" xfId="0" applyNumberFormat="1" applyFont="1" applyFill="1" applyBorder="1" applyAlignment="1">
      <alignment horizontal="right" vertical="center"/>
    </xf>
    <xf numFmtId="2" fontId="11" fillId="4" borderId="6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top" wrapText="1" indent="1"/>
    </xf>
    <xf numFmtId="0" fontId="11" fillId="4" borderId="7" xfId="0" applyFont="1" applyFill="1" applyBorder="1" applyAlignment="1">
      <alignment vertical="center"/>
    </xf>
    <xf numFmtId="0" fontId="1" fillId="4" borderId="0" xfId="0" applyFont="1" applyFill="1" applyAlignment="1">
      <alignment horizontal="left" vertical="top" wrapText="1"/>
    </xf>
    <xf numFmtId="0" fontId="1" fillId="4" borderId="8" xfId="0" applyFont="1" applyFill="1" applyBorder="1" applyAlignment="1">
      <alignment horizontal="right" vertical="center"/>
    </xf>
    <xf numFmtId="0" fontId="12" fillId="2" borderId="9" xfId="0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right" vertical="center"/>
    </xf>
    <xf numFmtId="0" fontId="12" fillId="2" borderId="11" xfId="0" applyFont="1" applyFill="1" applyBorder="1" applyAlignment="1">
      <alignment horizontal="right" vertical="center"/>
    </xf>
    <xf numFmtId="165" fontId="5" fillId="4" borderId="7" xfId="0" applyNumberFormat="1" applyFont="1" applyFill="1" applyBorder="1" applyAlignment="1">
      <alignment vertical="center"/>
    </xf>
    <xf numFmtId="165" fontId="5" fillId="4" borderId="0" xfId="0" applyNumberFormat="1" applyFont="1" applyFill="1" applyAlignment="1">
      <alignment vertical="center"/>
    </xf>
    <xf numFmtId="165" fontId="5" fillId="4" borderId="8" xfId="0" applyNumberFormat="1" applyFont="1" applyFill="1" applyBorder="1" applyAlignment="1">
      <alignment vertical="center"/>
    </xf>
    <xf numFmtId="0" fontId="12" fillId="2" borderId="4" xfId="0" applyFont="1" applyFill="1" applyBorder="1" applyAlignment="1">
      <alignment horizontal="left" vertical="center" wrapText="1" indent="1"/>
    </xf>
    <xf numFmtId="0" fontId="5" fillId="4" borderId="3" xfId="0" applyFont="1" applyFill="1" applyBorder="1" applyAlignment="1">
      <alignment horizontal="left" vertical="center" indent="1"/>
    </xf>
    <xf numFmtId="165" fontId="5" fillId="4" borderId="6" xfId="0" applyNumberFormat="1" applyFont="1" applyFill="1" applyBorder="1" applyAlignment="1">
      <alignment vertical="center"/>
    </xf>
    <xf numFmtId="0" fontId="5" fillId="4" borderId="6" xfId="0" applyFont="1" applyFill="1" applyBorder="1" applyAlignment="1">
      <alignment vertical="center"/>
    </xf>
    <xf numFmtId="0" fontId="5" fillId="4" borderId="7" xfId="0" applyFont="1" applyFill="1" applyBorder="1" applyAlignment="1">
      <alignment horizontal="left" vertical="center" indent="1"/>
    </xf>
    <xf numFmtId="0" fontId="5" fillId="4" borderId="0" xfId="0" applyFont="1" applyFill="1" applyAlignment="1">
      <alignment horizontal="left" vertical="center" indent="1"/>
    </xf>
    <xf numFmtId="0" fontId="12" fillId="2" borderId="2" xfId="0" applyFont="1" applyFill="1" applyBorder="1" applyAlignment="1">
      <alignment horizontal="righ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57150</xdr:rowOff>
    </xdr:from>
    <xdr:to>
      <xdr:col>1</xdr:col>
      <xdr:colOff>1916439</xdr:colOff>
      <xdr:row>2</xdr:row>
      <xdr:rowOff>163839</xdr:rowOff>
    </xdr:to>
    <xdr:sp macro="" textlink="">
      <xdr:nvSpPr>
        <xdr:cNvPr id="2" name="Object 117" hidden="1">
          <a:extLst>
            <a:ext uri="{63B3BB69-23CF-44E3-9099-C40C66FF867C}">
              <a14:compatExt xmlns:a14="http://schemas.microsoft.com/office/drawing/2010/main" spid="_x0000_s2165"/>
            </a:ext>
            <a:ext uri="{FF2B5EF4-FFF2-40B4-BE49-F238E27FC236}">
              <a16:creationId xmlns:a16="http://schemas.microsoft.com/office/drawing/2014/main" id="{35E14163-9EAD-4835-926D-4B014FE863EC}"/>
            </a:ext>
          </a:extLst>
        </xdr:cNvPr>
        <xdr:cNvSpPr/>
      </xdr:nvSpPr>
      <xdr:spPr>
        <a:xfrm>
          <a:off x="95250" y="57150"/>
          <a:ext cx="2295525" cy="504825"/>
        </a:xfrm>
        <a:prstGeom prst="rect">
          <a:avLst/>
        </a:prstGeom>
      </xdr:spPr>
    </xdr:sp>
    <xdr:clientData/>
  </xdr:twoCellAnchor>
  <xdr:twoCellAnchor editAs="oneCell">
    <xdr:from>
      <xdr:col>0</xdr:col>
      <xdr:colOff>98799</xdr:colOff>
      <xdr:row>0</xdr:row>
      <xdr:rowOff>68730</xdr:rowOff>
    </xdr:from>
    <xdr:to>
      <xdr:col>1</xdr:col>
      <xdr:colOff>2029898</xdr:colOff>
      <xdr:row>2</xdr:row>
      <xdr:rowOff>189128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283F8BE-85F4-4949-ADCD-3498AB288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799" y="68730"/>
          <a:ext cx="2439406" cy="5267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09F66-4FC9-45F4-946B-BB98BC9097BF}">
  <sheetPr>
    <pageSetUpPr fitToPage="1"/>
  </sheetPr>
  <dimension ref="A1:P71"/>
  <sheetViews>
    <sheetView tabSelected="1" view="pageBreakPreview" topLeftCell="A22" zoomScaleNormal="70" zoomScaleSheetLayoutView="100" workbookViewId="0">
      <selection activeCell="B37" sqref="B37"/>
    </sheetView>
  </sheetViews>
  <sheetFormatPr defaultColWidth="9.109375" defaultRowHeight="13.8" x14ac:dyDescent="0.25"/>
  <cols>
    <col min="1" max="1" width="7.109375" style="17" customWidth="1"/>
    <col min="2" max="2" width="73.44140625" style="18" customWidth="1"/>
    <col min="3" max="3" width="14" style="18" customWidth="1"/>
    <col min="4" max="4" width="14" style="19" customWidth="1"/>
    <col min="5" max="5" width="14.44140625" style="20" customWidth="1"/>
    <col min="6" max="6" width="13.44140625" style="21" customWidth="1"/>
    <col min="7" max="7" width="15.44140625" style="22" customWidth="1"/>
    <col min="8" max="8" width="16.6640625" style="22" bestFit="1" customWidth="1"/>
    <col min="9" max="9" width="10" style="45" customWidth="1"/>
    <col min="10" max="14" width="9.109375" style="22"/>
    <col min="15" max="15" width="14.33203125" style="22" bestFit="1" customWidth="1"/>
    <col min="16" max="16" width="9.109375" style="22"/>
    <col min="17" max="17" width="14.109375" style="22" bestFit="1" customWidth="1"/>
    <col min="18" max="18" width="9.109375" style="22"/>
    <col min="19" max="19" width="11.44140625" style="22" customWidth="1"/>
    <col min="20" max="16384" width="9.109375" style="22"/>
  </cols>
  <sheetData>
    <row r="1" spans="1:16" s="5" customFormat="1" ht="15.9" customHeight="1" x14ac:dyDescent="0.25">
      <c r="A1" s="1"/>
      <c r="B1" s="2"/>
      <c r="C1" s="3"/>
      <c r="D1" s="4"/>
      <c r="E1" s="2"/>
      <c r="I1" s="15"/>
    </row>
    <row r="2" spans="1:16" s="5" customFormat="1" ht="15.9" customHeight="1" x14ac:dyDescent="0.25">
      <c r="A2" s="1"/>
      <c r="B2" s="2"/>
      <c r="C2" s="6"/>
      <c r="D2" s="4"/>
      <c r="I2" s="15"/>
    </row>
    <row r="3" spans="1:16" s="5" customFormat="1" ht="15.9" customHeight="1" x14ac:dyDescent="0.3">
      <c r="A3" s="1"/>
      <c r="B3" s="2"/>
      <c r="C3" s="2"/>
      <c r="D3" s="4"/>
      <c r="E3" s="2"/>
      <c r="F3" s="7"/>
      <c r="I3" s="15"/>
    </row>
    <row r="4" spans="1:16" s="5" customFormat="1" ht="24" customHeight="1" x14ac:dyDescent="0.35">
      <c r="A4" s="8" t="s">
        <v>43</v>
      </c>
      <c r="B4" s="9"/>
      <c r="C4" s="10"/>
      <c r="D4" s="11"/>
      <c r="E4" s="10"/>
      <c r="F4" s="10"/>
      <c r="I4" s="15"/>
    </row>
    <row r="5" spans="1:16" s="5" customFormat="1" ht="20.100000000000001" customHeight="1" x14ac:dyDescent="0.35">
      <c r="A5" s="12" t="s">
        <v>31</v>
      </c>
      <c r="B5" s="10"/>
      <c r="E5" s="56" t="s">
        <v>0</v>
      </c>
      <c r="F5" s="96">
        <v>1278</v>
      </c>
      <c r="I5" s="15"/>
    </row>
    <row r="6" spans="1:16" s="5" customFormat="1" ht="17.100000000000001" customHeight="1" x14ac:dyDescent="0.25">
      <c r="A6" s="13"/>
      <c r="B6" s="14"/>
      <c r="E6" s="56" t="s">
        <v>1</v>
      </c>
      <c r="F6" s="114" t="s">
        <v>35</v>
      </c>
      <c r="I6" s="15"/>
    </row>
    <row r="7" spans="1:16" s="5" customFormat="1" ht="15" customHeight="1" x14ac:dyDescent="0.25">
      <c r="A7" s="15"/>
      <c r="E7" s="56" t="s">
        <v>2</v>
      </c>
      <c r="F7" s="16">
        <v>45636</v>
      </c>
      <c r="I7" s="15"/>
    </row>
    <row r="9" spans="1:16" ht="24" customHeight="1" x14ac:dyDescent="0.25">
      <c r="A9" s="23" t="s">
        <v>8</v>
      </c>
      <c r="B9" s="125" t="s">
        <v>3</v>
      </c>
      <c r="C9" s="125"/>
      <c r="D9" s="125"/>
      <c r="E9" s="125"/>
      <c r="F9" s="24" t="s">
        <v>4</v>
      </c>
      <c r="M9" s="52"/>
      <c r="N9" s="52"/>
      <c r="O9" s="52"/>
      <c r="P9" s="52"/>
    </row>
    <row r="10" spans="1:16" x14ac:dyDescent="0.25">
      <c r="A10" s="57"/>
      <c r="B10" s="126"/>
      <c r="C10" s="126"/>
      <c r="D10" s="126"/>
      <c r="E10" s="126"/>
      <c r="F10" s="58"/>
      <c r="H10" s="44"/>
      <c r="I10" s="49"/>
      <c r="M10" s="53"/>
      <c r="N10" s="52"/>
      <c r="O10" s="54"/>
      <c r="P10" s="52"/>
    </row>
    <row r="11" spans="1:16" x14ac:dyDescent="0.25">
      <c r="A11" s="59">
        <f>A24</f>
        <v>1</v>
      </c>
      <c r="B11" s="127" t="str">
        <f>B24</f>
        <v>SCHEDULE A - PRELIMINARY</v>
      </c>
      <c r="C11" s="128"/>
      <c r="D11" s="128"/>
      <c r="E11" s="128"/>
      <c r="F11" s="60">
        <f>F32</f>
        <v>120750</v>
      </c>
      <c r="H11" s="46"/>
      <c r="I11" s="51"/>
      <c r="M11" s="52"/>
      <c r="N11" s="55"/>
      <c r="O11" s="54"/>
      <c r="P11" s="52"/>
    </row>
    <row r="12" spans="1:16" x14ac:dyDescent="0.25">
      <c r="A12" s="61"/>
      <c r="B12" s="128"/>
      <c r="C12" s="128"/>
      <c r="D12" s="128"/>
      <c r="E12" s="128"/>
      <c r="F12" s="60"/>
      <c r="H12" s="46"/>
      <c r="I12" s="50"/>
    </row>
    <row r="13" spans="1:16" ht="15" customHeight="1" x14ac:dyDescent="0.25">
      <c r="A13" s="62">
        <f>A33</f>
        <v>2</v>
      </c>
      <c r="B13" s="127" t="str">
        <f>B33</f>
        <v xml:space="preserve">SCHEDULE B - EARTHWORKS </v>
      </c>
      <c r="C13" s="128"/>
      <c r="D13" s="128"/>
      <c r="E13" s="128"/>
      <c r="F13" s="60">
        <f>F42</f>
        <v>59000</v>
      </c>
    </row>
    <row r="14" spans="1:16" ht="15" customHeight="1" x14ac:dyDescent="0.25">
      <c r="A14" s="62"/>
      <c r="B14" s="122"/>
      <c r="C14" s="123"/>
      <c r="D14" s="123"/>
      <c r="E14" s="124"/>
      <c r="F14" s="60"/>
    </row>
    <row r="15" spans="1:16" ht="15" customHeight="1" x14ac:dyDescent="0.25">
      <c r="A15" s="62">
        <f>A43</f>
        <v>3</v>
      </c>
      <c r="B15" s="122" t="str">
        <f>B43</f>
        <v>SCHEDULE C - ROADWORKS</v>
      </c>
      <c r="C15" s="123"/>
      <c r="D15" s="123"/>
      <c r="E15" s="124"/>
      <c r="F15" s="60">
        <f>F48</f>
        <v>225350</v>
      </c>
    </row>
    <row r="16" spans="1:16" ht="15" customHeight="1" x14ac:dyDescent="0.25">
      <c r="A16" s="62"/>
      <c r="B16" s="100"/>
      <c r="C16" s="101"/>
      <c r="D16" s="101"/>
      <c r="E16" s="101"/>
      <c r="F16" s="60"/>
    </row>
    <row r="17" spans="1:9" ht="15" customHeight="1" x14ac:dyDescent="0.25">
      <c r="A17" s="62">
        <v>4</v>
      </c>
      <c r="B17" s="100" t="str">
        <f>B49</f>
        <v>SCHEDULE D - OIL SEPARATOR</v>
      </c>
      <c r="C17" s="101"/>
      <c r="D17" s="101"/>
      <c r="E17" s="101"/>
      <c r="F17" s="60">
        <f>F55</f>
        <v>23800</v>
      </c>
    </row>
    <row r="18" spans="1:9" ht="15" customHeight="1" x14ac:dyDescent="0.25">
      <c r="A18" s="62"/>
      <c r="B18" s="129"/>
      <c r="C18" s="130"/>
      <c r="D18" s="130"/>
      <c r="E18" s="130"/>
      <c r="F18" s="60"/>
    </row>
    <row r="19" spans="1:9" ht="24" customHeight="1" x14ac:dyDescent="0.25">
      <c r="A19" s="25"/>
      <c r="B19" s="26"/>
      <c r="C19" s="27"/>
      <c r="D19" s="28"/>
      <c r="E19" s="29" t="s">
        <v>5</v>
      </c>
      <c r="F19" s="63">
        <f>SUM(F10:F18)</f>
        <v>428900</v>
      </c>
      <c r="I19" s="93"/>
    </row>
    <row r="20" spans="1:9" ht="24" customHeight="1" x14ac:dyDescent="0.25">
      <c r="A20" s="30"/>
      <c r="B20" s="31"/>
      <c r="C20" s="32"/>
      <c r="D20" s="33"/>
      <c r="E20" s="34" t="s">
        <v>6</v>
      </c>
      <c r="F20" s="63">
        <f>F19*0.1</f>
        <v>42890</v>
      </c>
      <c r="I20" s="90"/>
    </row>
    <row r="21" spans="1:9" ht="24" customHeight="1" x14ac:dyDescent="0.25">
      <c r="A21" s="30"/>
      <c r="B21" s="31"/>
      <c r="C21" s="32"/>
      <c r="D21" s="33"/>
      <c r="E21" s="34" t="s">
        <v>7</v>
      </c>
      <c r="F21" s="63">
        <f>SUM(F19:F20)</f>
        <v>471790</v>
      </c>
    </row>
    <row r="22" spans="1:9" s="5" customFormat="1" ht="13.2" x14ac:dyDescent="0.25">
      <c r="I22" s="15"/>
    </row>
    <row r="23" spans="1:9" s="38" customFormat="1" ht="24" customHeight="1" x14ac:dyDescent="0.25">
      <c r="A23" s="35" t="s">
        <v>8</v>
      </c>
      <c r="B23" s="36" t="s">
        <v>3</v>
      </c>
      <c r="C23" s="35" t="s">
        <v>9</v>
      </c>
      <c r="D23" s="37" t="s">
        <v>10</v>
      </c>
      <c r="E23" s="35" t="s">
        <v>11</v>
      </c>
      <c r="F23" s="35" t="s">
        <v>12</v>
      </c>
      <c r="I23" s="47"/>
    </row>
    <row r="24" spans="1:9" s="38" customFormat="1" x14ac:dyDescent="0.25">
      <c r="A24" s="64">
        <v>1</v>
      </c>
      <c r="B24" s="65" t="s">
        <v>18</v>
      </c>
      <c r="C24" s="66"/>
      <c r="D24" s="67"/>
      <c r="E24" s="68"/>
      <c r="F24" s="69"/>
      <c r="I24" s="47"/>
    </row>
    <row r="25" spans="1:9" s="38" customFormat="1" x14ac:dyDescent="0.25">
      <c r="A25" s="112"/>
      <c r="B25" s="102"/>
      <c r="C25" s="103"/>
      <c r="D25" s="104"/>
      <c r="E25" s="113"/>
      <c r="F25" s="108"/>
      <c r="I25" s="47"/>
    </row>
    <row r="26" spans="1:9" s="39" customFormat="1" ht="13.2" x14ac:dyDescent="0.25">
      <c r="A26" s="105">
        <v>1.1000000000000001</v>
      </c>
      <c r="B26" s="109" t="s">
        <v>34</v>
      </c>
      <c r="C26" s="88" t="s">
        <v>13</v>
      </c>
      <c r="D26" s="81">
        <v>1</v>
      </c>
      <c r="E26" s="110"/>
      <c r="F26" s="111">
        <v>50500</v>
      </c>
      <c r="I26" s="13"/>
    </row>
    <row r="27" spans="1:9" s="43" customFormat="1" ht="13.2" x14ac:dyDescent="0.25">
      <c r="A27" s="80">
        <v>1.2</v>
      </c>
      <c r="B27" s="71" t="s">
        <v>22</v>
      </c>
      <c r="C27" s="88" t="s">
        <v>13</v>
      </c>
      <c r="D27" s="81">
        <v>1</v>
      </c>
      <c r="E27" s="82"/>
      <c r="F27" s="82">
        <v>40500</v>
      </c>
      <c r="I27" s="92"/>
    </row>
    <row r="28" spans="1:9" s="43" customFormat="1" ht="13.2" x14ac:dyDescent="0.25">
      <c r="A28" s="80">
        <v>1.3</v>
      </c>
      <c r="B28" s="71" t="s">
        <v>14</v>
      </c>
      <c r="C28" s="88" t="s">
        <v>13</v>
      </c>
      <c r="D28" s="81">
        <v>1</v>
      </c>
      <c r="E28" s="82"/>
      <c r="F28" s="82">
        <v>18500</v>
      </c>
      <c r="I28" s="92"/>
    </row>
    <row r="29" spans="1:9" s="43" customFormat="1" ht="13.2" x14ac:dyDescent="0.25">
      <c r="A29" s="80">
        <v>1.4</v>
      </c>
      <c r="B29" s="71" t="s">
        <v>17</v>
      </c>
      <c r="C29" s="88" t="s">
        <v>13</v>
      </c>
      <c r="D29" s="81">
        <v>1</v>
      </c>
      <c r="E29" s="82"/>
      <c r="F29" s="82">
        <v>2250</v>
      </c>
      <c r="I29" s="92"/>
    </row>
    <row r="30" spans="1:9" s="43" customFormat="1" ht="13.2" x14ac:dyDescent="0.25">
      <c r="A30" s="80">
        <v>1.5</v>
      </c>
      <c r="B30" s="71" t="s">
        <v>23</v>
      </c>
      <c r="C30" s="88" t="s">
        <v>13</v>
      </c>
      <c r="D30" s="81">
        <v>1</v>
      </c>
      <c r="E30" s="82"/>
      <c r="F30" s="82">
        <v>9000</v>
      </c>
      <c r="I30" s="92"/>
    </row>
    <row r="31" spans="1:9" s="39" customFormat="1" ht="13.2" x14ac:dyDescent="0.25">
      <c r="A31" s="72"/>
      <c r="B31" s="73"/>
      <c r="C31" s="72"/>
      <c r="D31" s="74"/>
      <c r="E31" s="75"/>
      <c r="F31" s="76"/>
      <c r="I31" s="13"/>
    </row>
    <row r="32" spans="1:9" s="38" customFormat="1" ht="24" customHeight="1" x14ac:dyDescent="0.25">
      <c r="A32" s="40"/>
      <c r="B32" s="119" t="str">
        <f>CONCATENATE(B24, "  (EXCL. GST)")</f>
        <v>SCHEDULE A - PRELIMINARY  (EXCL. GST)</v>
      </c>
      <c r="C32" s="120"/>
      <c r="D32" s="120"/>
      <c r="E32" s="121"/>
      <c r="F32" s="77">
        <f>SUM(F26:F30)</f>
        <v>120750</v>
      </c>
      <c r="I32" s="47"/>
    </row>
    <row r="33" spans="1:10" s="38" customFormat="1" x14ac:dyDescent="0.25">
      <c r="A33" s="78">
        <v>2</v>
      </c>
      <c r="B33" s="65" t="s">
        <v>21</v>
      </c>
      <c r="C33" s="66"/>
      <c r="D33" s="67"/>
      <c r="E33" s="79"/>
      <c r="F33" s="69"/>
      <c r="I33" s="47"/>
    </row>
    <row r="34" spans="1:10" s="38" customFormat="1" ht="15.6" x14ac:dyDescent="0.25">
      <c r="A34" s="95">
        <v>2.1</v>
      </c>
      <c r="B34" s="71" t="s">
        <v>24</v>
      </c>
      <c r="C34" s="88" t="s">
        <v>15</v>
      </c>
      <c r="D34" s="94">
        <f>J47</f>
        <v>1026.829</v>
      </c>
      <c r="E34" s="70"/>
      <c r="F34" s="82">
        <v>3800</v>
      </c>
      <c r="I34" s="47"/>
    </row>
    <row r="35" spans="1:10" s="38" customFormat="1" ht="15.6" x14ac:dyDescent="0.25">
      <c r="A35" s="80">
        <v>2.2000000000000002</v>
      </c>
      <c r="B35" s="71" t="s">
        <v>27</v>
      </c>
      <c r="C35" s="88" t="s">
        <v>16</v>
      </c>
      <c r="D35" s="81">
        <f>D34*0.05</f>
        <v>51.341450000000002</v>
      </c>
      <c r="E35" s="82"/>
      <c r="F35" s="82">
        <v>3350</v>
      </c>
      <c r="I35" s="47"/>
    </row>
    <row r="36" spans="1:10" s="38" customFormat="1" x14ac:dyDescent="0.25">
      <c r="A36" s="80">
        <v>2.2999999999999998</v>
      </c>
      <c r="B36" s="71" t="s">
        <v>20</v>
      </c>
      <c r="C36" s="88"/>
      <c r="D36" s="81"/>
      <c r="E36" s="82"/>
      <c r="F36" s="82"/>
      <c r="H36" s="18"/>
      <c r="I36" s="17"/>
    </row>
    <row r="37" spans="1:10" s="97" customFormat="1" ht="15.6" x14ac:dyDescent="0.25">
      <c r="A37" s="80"/>
      <c r="B37" s="83" t="s">
        <v>42</v>
      </c>
      <c r="C37" s="88" t="s">
        <v>16</v>
      </c>
      <c r="D37" s="81">
        <f>J47*0.3</f>
        <v>308.0487</v>
      </c>
      <c r="E37" s="82"/>
      <c r="F37" s="82">
        <v>17250</v>
      </c>
      <c r="H37" s="98"/>
      <c r="I37" s="99"/>
    </row>
    <row r="38" spans="1:10" s="18" customFormat="1" ht="15.6" x14ac:dyDescent="0.25">
      <c r="A38" s="91"/>
      <c r="B38" s="83" t="s">
        <v>25</v>
      </c>
      <c r="C38" s="88" t="s">
        <v>16</v>
      </c>
      <c r="D38" s="81">
        <f>D34*0.1</f>
        <v>102.6829</v>
      </c>
      <c r="E38" s="82"/>
      <c r="F38" s="82">
        <v>20000</v>
      </c>
      <c r="I38" s="17"/>
    </row>
    <row r="39" spans="1:10" s="18" customFormat="1" ht="15.6" x14ac:dyDescent="0.25">
      <c r="A39" s="80">
        <v>2.4</v>
      </c>
      <c r="B39" s="83" t="s">
        <v>26</v>
      </c>
      <c r="C39" s="88" t="s">
        <v>15</v>
      </c>
      <c r="D39" s="81">
        <f>D34</f>
        <v>1026.829</v>
      </c>
      <c r="E39" s="82"/>
      <c r="F39" s="82">
        <v>8500</v>
      </c>
      <c r="I39" s="17"/>
    </row>
    <row r="40" spans="1:10" s="98" customFormat="1" ht="15.6" x14ac:dyDescent="0.25">
      <c r="A40" s="91">
        <v>2.5</v>
      </c>
      <c r="B40" s="71" t="s">
        <v>30</v>
      </c>
      <c r="C40" s="88" t="s">
        <v>15</v>
      </c>
      <c r="D40" s="81">
        <f>D37</f>
        <v>308.0487</v>
      </c>
      <c r="E40" s="82"/>
      <c r="F40" s="82">
        <v>6100</v>
      </c>
      <c r="I40" s="99"/>
    </row>
    <row r="41" spans="1:10" s="18" customFormat="1" x14ac:dyDescent="0.25">
      <c r="A41" s="84"/>
      <c r="B41" s="85"/>
      <c r="C41" s="84"/>
      <c r="D41" s="86"/>
      <c r="E41" s="87"/>
      <c r="F41" s="87"/>
      <c r="I41" s="17"/>
      <c r="J41" s="41"/>
    </row>
    <row r="42" spans="1:10" s="38" customFormat="1" ht="24.75" customHeight="1" x14ac:dyDescent="0.25">
      <c r="A42" s="40"/>
      <c r="B42" s="131" t="str">
        <f xml:space="preserve"> CONCATENATE(B33, " (EXCL. GST)")</f>
        <v>SCHEDULE B - EARTHWORKS  (EXCL. GST)</v>
      </c>
      <c r="C42" s="131"/>
      <c r="D42" s="131"/>
      <c r="E42" s="131"/>
      <c r="F42" s="77">
        <f>SUM(F34:F40)</f>
        <v>59000</v>
      </c>
      <c r="I42" s="47"/>
    </row>
    <row r="43" spans="1:10" s="38" customFormat="1" x14ac:dyDescent="0.25">
      <c r="A43" s="78">
        <v>3</v>
      </c>
      <c r="B43" s="65" t="s">
        <v>29</v>
      </c>
      <c r="C43" s="66"/>
      <c r="D43" s="67"/>
      <c r="E43" s="79"/>
      <c r="F43" s="69"/>
      <c r="I43" s="47"/>
    </row>
    <row r="44" spans="1:10" s="38" customFormat="1" x14ac:dyDescent="0.25">
      <c r="A44" s="105">
        <v>3.1</v>
      </c>
      <c r="B44" s="71" t="s">
        <v>33</v>
      </c>
      <c r="C44" s="88" t="s">
        <v>28</v>
      </c>
      <c r="D44" s="81">
        <v>54</v>
      </c>
      <c r="E44" s="82"/>
      <c r="F44" s="106">
        <v>1000</v>
      </c>
      <c r="I44" s="47"/>
    </row>
    <row r="45" spans="1:10" s="38" customFormat="1" ht="15.6" x14ac:dyDescent="0.25">
      <c r="A45" s="118">
        <v>3.2</v>
      </c>
      <c r="B45" s="71" t="s">
        <v>38</v>
      </c>
      <c r="C45" s="88" t="s">
        <v>15</v>
      </c>
      <c r="D45" s="81">
        <v>22</v>
      </c>
      <c r="E45" s="82"/>
      <c r="F45" s="107">
        <v>4350</v>
      </c>
      <c r="I45" s="47"/>
    </row>
    <row r="46" spans="1:10" s="38" customFormat="1" ht="32.25" customHeight="1" x14ac:dyDescent="0.25">
      <c r="A46" s="91">
        <v>3.3</v>
      </c>
      <c r="B46" s="83" t="s">
        <v>37</v>
      </c>
      <c r="C46" s="88" t="s">
        <v>15</v>
      </c>
      <c r="D46" s="81">
        <v>1027</v>
      </c>
      <c r="E46" s="82"/>
      <c r="F46" s="82">
        <v>220000</v>
      </c>
      <c r="I46" s="47"/>
    </row>
    <row r="47" spans="1:10" s="18" customFormat="1" x14ac:dyDescent="0.25">
      <c r="A47" s="89"/>
      <c r="B47" s="85"/>
      <c r="C47" s="84"/>
      <c r="D47" s="86"/>
      <c r="E47" s="76"/>
      <c r="F47" s="76"/>
      <c r="I47" s="17"/>
      <c r="J47" s="18">
        <v>1026.829</v>
      </c>
    </row>
    <row r="48" spans="1:10" s="18" customFormat="1" x14ac:dyDescent="0.25">
      <c r="A48" s="40"/>
      <c r="B48" s="119" t="str">
        <f xml:space="preserve"> CONCATENATE(B43, " (EXCL. GST)")</f>
        <v>SCHEDULE C - ROADWORKS (EXCL. GST)</v>
      </c>
      <c r="C48" s="120"/>
      <c r="D48" s="120"/>
      <c r="E48" s="121"/>
      <c r="F48" s="77">
        <f>SUM(F44:F46)</f>
        <v>225350</v>
      </c>
      <c r="I48" s="17"/>
    </row>
    <row r="49" spans="1:14" s="18" customFormat="1" x14ac:dyDescent="0.25">
      <c r="A49" s="78">
        <v>4</v>
      </c>
      <c r="B49" s="65" t="s">
        <v>32</v>
      </c>
      <c r="C49" s="66"/>
      <c r="D49" s="67"/>
      <c r="E49" s="79"/>
      <c r="F49" s="69"/>
      <c r="I49" s="17"/>
    </row>
    <row r="50" spans="1:14" s="38" customFormat="1" x14ac:dyDescent="0.25">
      <c r="A50" s="95">
        <v>4.0999999999999996</v>
      </c>
      <c r="B50" s="83" t="s">
        <v>39</v>
      </c>
      <c r="C50" s="88" t="s">
        <v>19</v>
      </c>
      <c r="D50" s="94">
        <v>1</v>
      </c>
      <c r="E50" s="70"/>
      <c r="F50" s="70">
        <v>16500</v>
      </c>
      <c r="I50" s="47"/>
    </row>
    <row r="51" spans="1:14" x14ac:dyDescent="0.25">
      <c r="A51" s="80">
        <v>4.2</v>
      </c>
      <c r="B51" s="117" t="s">
        <v>40</v>
      </c>
      <c r="C51" s="88" t="s">
        <v>28</v>
      </c>
      <c r="D51" s="81">
        <v>32.6</v>
      </c>
      <c r="E51" s="82"/>
      <c r="F51" s="82">
        <v>6000</v>
      </c>
    </row>
    <row r="52" spans="1:14" s="42" customFormat="1" x14ac:dyDescent="0.25">
      <c r="A52" s="91">
        <v>4.3</v>
      </c>
      <c r="B52" s="83" t="s">
        <v>41</v>
      </c>
      <c r="C52" s="97"/>
      <c r="D52" s="116"/>
      <c r="E52" s="116"/>
      <c r="F52" s="116"/>
      <c r="I52" s="15"/>
      <c r="N52" s="115"/>
    </row>
    <row r="53" spans="1:14" s="42" customFormat="1" ht="15" customHeight="1" x14ac:dyDescent="0.25">
      <c r="A53" s="91"/>
      <c r="B53" s="83" t="s">
        <v>36</v>
      </c>
      <c r="C53" s="88" t="s">
        <v>15</v>
      </c>
      <c r="D53" s="81">
        <v>1</v>
      </c>
      <c r="E53" s="82"/>
      <c r="F53" s="82">
        <v>1300</v>
      </c>
      <c r="I53" s="15"/>
    </row>
    <row r="54" spans="1:14" s="38" customFormat="1" x14ac:dyDescent="0.25">
      <c r="A54" s="89"/>
      <c r="B54" s="85"/>
      <c r="C54" s="84"/>
      <c r="D54" s="86"/>
      <c r="E54" s="76"/>
      <c r="F54" s="76"/>
      <c r="I54" s="47"/>
    </row>
    <row r="55" spans="1:14" s="38" customFormat="1" ht="27" customHeight="1" x14ac:dyDescent="0.25">
      <c r="A55" s="40"/>
      <c r="B55" s="119" t="str">
        <f xml:space="preserve"> CONCATENATE(B49, " (EXCL. GST)")</f>
        <v>SCHEDULE D - OIL SEPARATOR (EXCL. GST)</v>
      </c>
      <c r="C55" s="120"/>
      <c r="D55" s="120"/>
      <c r="E55" s="121"/>
      <c r="F55" s="77">
        <f>SUM(F50:F53)</f>
        <v>23800</v>
      </c>
      <c r="I55" s="47"/>
    </row>
    <row r="56" spans="1:14" s="38" customFormat="1" x14ac:dyDescent="0.25">
      <c r="I56" s="47"/>
    </row>
    <row r="57" spans="1:14" s="38" customFormat="1" x14ac:dyDescent="0.25">
      <c r="A57" s="39"/>
      <c r="B57" s="39"/>
      <c r="C57" s="39"/>
      <c r="D57" s="39"/>
      <c r="E57" s="39"/>
      <c r="F57" s="39"/>
    </row>
    <row r="58" spans="1:14" s="38" customFormat="1" x14ac:dyDescent="0.25">
      <c r="A58" s="39"/>
      <c r="B58" s="39"/>
      <c r="C58" s="39"/>
      <c r="D58" s="39"/>
      <c r="E58" s="39"/>
      <c r="F58" s="39"/>
    </row>
    <row r="59" spans="1:14" s="18" customFormat="1" x14ac:dyDescent="0.25">
      <c r="A59" s="41"/>
      <c r="B59" s="41"/>
      <c r="C59" s="41"/>
      <c r="D59" s="41"/>
      <c r="E59" s="41"/>
      <c r="F59" s="41"/>
    </row>
    <row r="60" spans="1:14" s="38" customFormat="1" x14ac:dyDescent="0.25">
      <c r="A60" s="41"/>
      <c r="B60" s="41"/>
      <c r="C60" s="41"/>
      <c r="D60" s="41"/>
      <c r="E60" s="41"/>
      <c r="F60" s="41"/>
      <c r="I60" s="47"/>
    </row>
    <row r="61" spans="1:14" s="41" customFormat="1" ht="13.2" x14ac:dyDescent="0.25">
      <c r="I61" s="48"/>
    </row>
    <row r="62" spans="1:14" s="41" customFormat="1" ht="13.2" x14ac:dyDescent="0.25">
      <c r="I62" s="48"/>
    </row>
    <row r="63" spans="1:14" s="41" customFormat="1" ht="13.2" x14ac:dyDescent="0.25">
      <c r="I63" s="48"/>
    </row>
    <row r="64" spans="1:14" s="39" customFormat="1" ht="13.2" x14ac:dyDescent="0.25">
      <c r="A64" s="41"/>
      <c r="B64" s="41"/>
      <c r="C64" s="41"/>
      <c r="D64" s="41"/>
      <c r="E64" s="41"/>
      <c r="F64" s="41"/>
      <c r="I64" s="13"/>
    </row>
    <row r="65" spans="1:9" s="38" customFormat="1" ht="24" customHeight="1" x14ac:dyDescent="0.25">
      <c r="A65" s="41"/>
      <c r="B65" s="41"/>
      <c r="C65" s="41"/>
      <c r="D65" s="41"/>
      <c r="E65" s="41"/>
      <c r="F65" s="41"/>
      <c r="I65" s="47"/>
    </row>
    <row r="66" spans="1:9" x14ac:dyDescent="0.25">
      <c r="A66" s="41"/>
      <c r="B66" s="41"/>
      <c r="C66" s="41"/>
      <c r="D66" s="41"/>
      <c r="E66" s="41"/>
      <c r="F66" s="41"/>
    </row>
    <row r="67" spans="1:9" x14ac:dyDescent="0.25">
      <c r="A67" s="41"/>
      <c r="B67" s="41"/>
      <c r="C67" s="41"/>
      <c r="D67" s="41"/>
      <c r="E67" s="41"/>
      <c r="F67" s="41"/>
    </row>
    <row r="68" spans="1:9" x14ac:dyDescent="0.25">
      <c r="A68" s="39"/>
      <c r="B68" s="39"/>
      <c r="C68" s="39"/>
      <c r="D68" s="39"/>
      <c r="E68" s="39"/>
      <c r="F68" s="39"/>
    </row>
    <row r="69" spans="1:9" x14ac:dyDescent="0.25">
      <c r="A69" s="38"/>
      <c r="B69" s="38"/>
      <c r="C69" s="38"/>
      <c r="D69" s="38"/>
      <c r="E69" s="38"/>
      <c r="F69" s="38"/>
    </row>
    <row r="70" spans="1:9" x14ac:dyDescent="0.25">
      <c r="A70" s="22"/>
      <c r="B70" s="22"/>
      <c r="C70" s="22"/>
      <c r="D70" s="22"/>
      <c r="E70" s="22"/>
      <c r="F70" s="22"/>
    </row>
    <row r="71" spans="1:9" x14ac:dyDescent="0.25">
      <c r="A71" s="22"/>
      <c r="B71" s="22"/>
      <c r="C71" s="22"/>
      <c r="D71" s="22"/>
      <c r="E71" s="22"/>
      <c r="F71" s="22"/>
    </row>
  </sheetData>
  <mergeCells count="12">
    <mergeCell ref="B55:E55"/>
    <mergeCell ref="B14:E14"/>
    <mergeCell ref="B9:E9"/>
    <mergeCell ref="B10:E10"/>
    <mergeCell ref="B11:E11"/>
    <mergeCell ref="B12:E12"/>
    <mergeCell ref="B13:E13"/>
    <mergeCell ref="B48:E48"/>
    <mergeCell ref="B15:E15"/>
    <mergeCell ref="B18:E18"/>
    <mergeCell ref="B32:E32"/>
    <mergeCell ref="B42:E42"/>
  </mergeCells>
  <phoneticPr fontId="16" type="noConversion"/>
  <printOptions horizontalCentered="1"/>
  <pageMargins left="0.19685039370078741" right="0.19685039370078741" top="0.19685039370078741" bottom="0.19685039370078741" header="0.23622047244094491" footer="0.19685039370078741"/>
  <pageSetup paperSize="8" orientation="portrait" r:id="rId1"/>
  <headerFooter alignWithMargins="0">
    <oddFooter>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c95c004-0005-4ac3-beab-9175384ac343">
      <Terms xmlns="http://schemas.microsoft.com/office/infopath/2007/PartnerControls"/>
    </lcf76f155ced4ddcb4097134ff3c332f>
    <TaxCatchAll xmlns="0706d126-8278-4390-b519-18347bf4219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BA8A7E9ECD5C46B0C042FB159FFF31" ma:contentTypeVersion="18" ma:contentTypeDescription="Create a new document." ma:contentTypeScope="" ma:versionID="c9badf7e3cf835abe559549141f3835b">
  <xsd:schema xmlns:xsd="http://www.w3.org/2001/XMLSchema" xmlns:xs="http://www.w3.org/2001/XMLSchema" xmlns:p="http://schemas.microsoft.com/office/2006/metadata/properties" xmlns:ns2="6c95c004-0005-4ac3-beab-9175384ac343" xmlns:ns3="0706d126-8278-4390-b519-18347bf42199" targetNamespace="http://schemas.microsoft.com/office/2006/metadata/properties" ma:root="true" ma:fieldsID="feda31c1bd540a2d066fc54c1e856a15" ns2:_="" ns3:_="">
    <xsd:import namespace="6c95c004-0005-4ac3-beab-9175384ac343"/>
    <xsd:import namespace="0706d126-8278-4390-b519-18347bf421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95c004-0005-4ac3-beab-9175384ac3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9ad42722-25f8-49f5-ad54-7027beff38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06d126-8278-4390-b519-18347bf4219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49deec1-a3f5-4b34-b05e-ed3196e36ea7}" ma:internalName="TaxCatchAll" ma:showField="CatchAllData" ma:web="0706d126-8278-4390-b519-18347bf4219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BD0A425A-5975-45FE-BA24-62466932EC9A}">
  <ds:schemaRefs>
    <ds:schemaRef ds:uri="http://schemas.microsoft.com/office/2006/metadata/properties"/>
    <ds:schemaRef ds:uri="http://schemas.microsoft.com/office/infopath/2007/PartnerControls"/>
    <ds:schemaRef ds:uri="6c95c004-0005-4ac3-beab-9175384ac343"/>
    <ds:schemaRef ds:uri="0706d126-8278-4390-b519-18347bf42199"/>
  </ds:schemaRefs>
</ds:datastoreItem>
</file>

<file path=customXml/itemProps2.xml><?xml version="1.0" encoding="utf-8"?>
<ds:datastoreItem xmlns:ds="http://schemas.openxmlformats.org/officeDocument/2006/customXml" ds:itemID="{75F88AE4-B889-4FC2-9034-522540CC31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95c004-0005-4ac3-beab-9175384ac343"/>
    <ds:schemaRef ds:uri="0706d126-8278-4390-b519-18347bf421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EE4B2F-4EF1-48D5-9AA5-EF7D41CAA62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63544D8-3E09-4F4F-A326-BA600B3A3BD3}">
  <ds:schemaRefs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BOQ</vt:lpstr>
      <vt:lpstr>BOQ!Print_Area</vt:lpstr>
      <vt:lpstr>BOQ!Print_Titles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 FLANAGAN</dc:creator>
  <cp:keywords/>
  <dc:description/>
  <cp:lastModifiedBy>Kris Williams</cp:lastModifiedBy>
  <cp:revision/>
  <cp:lastPrinted>2025-01-17T03:10:35Z</cp:lastPrinted>
  <dcterms:created xsi:type="dcterms:W3CDTF">2002-08-08T02:15:42Z</dcterms:created>
  <dcterms:modified xsi:type="dcterms:W3CDTF">2025-02-12T01:19:02Z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0x010100A6BA8A7E9ECD5C46B0C042FB159FFF31</vt:lpwstr>
  </property>
  <property fmtid="{D5CDD505-2E9C-101B-9397-08002B2CF9AE}" pid="3" name="PlanSwiftJobName">
    <vt:lpwstr/>
  </property>
  <property fmtid="{D5CDD505-2E9C-101B-9397-08002B2CF9AE}" pid="4" name="PlanSwiftJobGuid">
    <vt:lpwstr/>
  </property>
  <property fmtid="{D5CDD505-2E9C-101B-9397-08002B2CF9AE}" pid="5" name="LinkedDataId">
    <vt:lpwstr>{D63544D8-3E09-4F4F-A326-BA600B3A3BD3}</vt:lpwstr>
  </property>
  <property fmtid="{D5CDD505-2E9C-101B-9397-08002B2CF9AE}" pid="6" name="MediaServiceImageTags">
    <vt:lpwstr/>
  </property>
</Properties>
</file>